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1595"/>
  </bookViews>
  <sheets>
    <sheet name="이학사 신청 시트(취득완료)" sheetId="2" r:id="rId1"/>
    <sheet name="폐지및신설교과목록" sheetId="3" r:id="rId2"/>
  </sheets>
  <definedNames>
    <definedName name="_xlnm._FilterDatabase" localSheetId="1" hidden="1">폐지및신설교과목록!$B$11:$K$117</definedName>
    <definedName name="_xlnm.Print_Area" localSheetId="0">'이학사 신청 시트(취득완료)'!$A$1:$P$319</definedName>
    <definedName name="_xlnm.Print_Area" localSheetId="1">폐지및신설교과목록!$A$1:$K$117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8" i="2" l="1"/>
  <c r="F317" i="2"/>
  <c r="F316" i="2"/>
  <c r="F315" i="2"/>
  <c r="F314" i="2"/>
  <c r="F310" i="2"/>
  <c r="F309" i="2"/>
  <c r="F308" i="2"/>
  <c r="F307" i="2"/>
  <c r="F306" i="2"/>
  <c r="F305" i="2"/>
  <c r="F304" i="2"/>
  <c r="F303" i="2"/>
  <c r="F302" i="2"/>
  <c r="F301" i="2"/>
  <c r="F300" i="2"/>
  <c r="F296" i="2"/>
  <c r="F295" i="2"/>
  <c r="F294" i="2"/>
  <c r="F293" i="2"/>
  <c r="F292" i="2"/>
  <c r="F288" i="2"/>
  <c r="F287" i="2"/>
  <c r="F286" i="2"/>
  <c r="F285" i="2"/>
  <c r="F284" i="2"/>
  <c r="F283" i="2"/>
  <c r="F282" i="2"/>
  <c r="F281" i="2"/>
  <c r="F280" i="2"/>
  <c r="F279" i="2"/>
  <c r="F278" i="2"/>
  <c r="F274" i="2"/>
  <c r="F273" i="2"/>
  <c r="F272" i="2"/>
  <c r="F271" i="2"/>
  <c r="F270" i="2"/>
  <c r="F266" i="2"/>
  <c r="F265" i="2"/>
  <c r="F264" i="2"/>
  <c r="F263" i="2"/>
  <c r="F262" i="2"/>
  <c r="F261" i="2"/>
  <c r="F260" i="2"/>
  <c r="F259" i="2"/>
  <c r="F258" i="2"/>
  <c r="F257" i="2"/>
  <c r="F256" i="2"/>
  <c r="F252" i="2"/>
  <c r="F251" i="2"/>
  <c r="F250" i="2"/>
  <c r="F249" i="2"/>
  <c r="F248" i="2"/>
  <c r="F244" i="2"/>
  <c r="F243" i="2"/>
  <c r="F242" i="2"/>
  <c r="F241" i="2"/>
  <c r="F240" i="2"/>
  <c r="F239" i="2"/>
  <c r="F238" i="2"/>
  <c r="F237" i="2"/>
  <c r="F236" i="2"/>
  <c r="F235" i="2"/>
  <c r="F234" i="2"/>
  <c r="F230" i="2"/>
  <c r="F229" i="2"/>
  <c r="F228" i="2"/>
  <c r="F227" i="2"/>
  <c r="F226" i="2"/>
  <c r="F222" i="2"/>
  <c r="F221" i="2"/>
  <c r="F220" i="2"/>
  <c r="F219" i="2"/>
  <c r="F218" i="2"/>
  <c r="F217" i="2"/>
  <c r="F216" i="2"/>
  <c r="F215" i="2"/>
  <c r="F214" i="2"/>
  <c r="F213" i="2"/>
  <c r="F212" i="2"/>
  <c r="F208" i="2"/>
  <c r="F207" i="2"/>
  <c r="F206" i="2"/>
  <c r="F205" i="2"/>
  <c r="F204" i="2"/>
  <c r="F200" i="2"/>
  <c r="F199" i="2"/>
  <c r="F198" i="2"/>
  <c r="F197" i="2"/>
  <c r="F196" i="2"/>
  <c r="F195" i="2"/>
  <c r="F194" i="2"/>
  <c r="F193" i="2"/>
  <c r="F192" i="2"/>
  <c r="F191" i="2"/>
  <c r="F190" i="2"/>
  <c r="F186" i="2"/>
  <c r="F185" i="2"/>
  <c r="F184" i="2"/>
  <c r="F183" i="2"/>
  <c r="F182" i="2"/>
  <c r="F178" i="2"/>
  <c r="F177" i="2"/>
  <c r="F176" i="2"/>
  <c r="F175" i="2"/>
  <c r="F174" i="2"/>
  <c r="F173" i="2"/>
  <c r="F172" i="2"/>
  <c r="F171" i="2"/>
  <c r="F170" i="2"/>
  <c r="F169" i="2"/>
  <c r="F168" i="2"/>
  <c r="F164" i="2"/>
  <c r="F163" i="2"/>
  <c r="F162" i="2"/>
  <c r="F161" i="2"/>
  <c r="F160" i="2"/>
  <c r="F156" i="2"/>
  <c r="F155" i="2"/>
  <c r="F154" i="2"/>
  <c r="F153" i="2"/>
  <c r="F152" i="2"/>
  <c r="F151" i="2"/>
  <c r="F150" i="2"/>
  <c r="F149" i="2"/>
  <c r="F148" i="2"/>
  <c r="F147" i="2"/>
  <c r="F146" i="2"/>
  <c r="F142" i="2"/>
  <c r="F141" i="2"/>
  <c r="F140" i="2"/>
  <c r="F139" i="2"/>
  <c r="F138" i="2"/>
  <c r="F134" i="2"/>
  <c r="F133" i="2"/>
  <c r="F132" i="2"/>
  <c r="F131" i="2"/>
  <c r="F130" i="2"/>
  <c r="F129" i="2"/>
  <c r="F128" i="2"/>
  <c r="F127" i="2"/>
  <c r="F126" i="2"/>
  <c r="F125" i="2"/>
  <c r="F124" i="2"/>
  <c r="F120" i="2"/>
  <c r="F119" i="2"/>
  <c r="F118" i="2"/>
  <c r="F117" i="2"/>
  <c r="F116" i="2"/>
  <c r="F112" i="2"/>
  <c r="F111" i="2"/>
  <c r="F110" i="2"/>
  <c r="F109" i="2"/>
  <c r="F108" i="2"/>
  <c r="F107" i="2"/>
  <c r="F106" i="2"/>
  <c r="F105" i="2"/>
  <c r="F104" i="2"/>
  <c r="F103" i="2"/>
  <c r="F102" i="2"/>
  <c r="F98" i="2"/>
  <c r="F97" i="2"/>
  <c r="F96" i="2"/>
  <c r="F95" i="2"/>
  <c r="F94" i="2"/>
  <c r="F90" i="2"/>
  <c r="F89" i="2"/>
  <c r="F88" i="2"/>
  <c r="F87" i="2"/>
  <c r="F86" i="2"/>
  <c r="F85" i="2"/>
  <c r="F84" i="2"/>
  <c r="F83" i="2"/>
  <c r="F82" i="2"/>
  <c r="F81" i="2"/>
  <c r="F80" i="2"/>
  <c r="F76" i="2"/>
  <c r="F75" i="2"/>
  <c r="F74" i="2"/>
  <c r="F73" i="2"/>
  <c r="F72" i="2"/>
  <c r="F68" i="2"/>
  <c r="F67" i="2"/>
  <c r="F66" i="2"/>
  <c r="F65" i="2"/>
  <c r="F64" i="2"/>
  <c r="F63" i="2"/>
  <c r="F62" i="2"/>
  <c r="F61" i="2"/>
  <c r="F60" i="2"/>
  <c r="F59" i="2"/>
  <c r="F58" i="2"/>
  <c r="F54" i="2"/>
  <c r="F53" i="2"/>
  <c r="F52" i="2"/>
  <c r="F51" i="2"/>
  <c r="F50" i="2"/>
  <c r="F46" i="2"/>
  <c r="F45" i="2"/>
  <c r="F44" i="2"/>
  <c r="F43" i="2"/>
  <c r="F42" i="2"/>
  <c r="F41" i="2"/>
  <c r="F40" i="2"/>
  <c r="F39" i="2"/>
  <c r="F38" i="2"/>
  <c r="F37" i="2"/>
  <c r="F36" i="2"/>
  <c r="F32" i="2"/>
  <c r="F31" i="2"/>
  <c r="F30" i="2"/>
  <c r="F29" i="2"/>
  <c r="F28" i="2"/>
  <c r="F25" i="2"/>
  <c r="F24" i="2"/>
  <c r="F23" i="2"/>
  <c r="F22" i="2"/>
  <c r="F21" i="2"/>
  <c r="F20" i="2"/>
  <c r="F19" i="2"/>
  <c r="F18" i="2"/>
  <c r="F17" i="2"/>
  <c r="F16" i="2"/>
  <c r="F15" i="2"/>
  <c r="F14" i="2"/>
  <c r="F319" i="2" l="1"/>
  <c r="H318" i="2"/>
  <c r="H317" i="2"/>
  <c r="J317" i="2" s="1"/>
  <c r="H316" i="2"/>
  <c r="J316" i="2" s="1"/>
  <c r="H315" i="2"/>
  <c r="J315" i="2" s="1"/>
  <c r="H314" i="2"/>
  <c r="J314" i="2" s="1"/>
  <c r="F311" i="2"/>
  <c r="H310" i="2"/>
  <c r="H309" i="2"/>
  <c r="H308" i="2"/>
  <c r="H307" i="2"/>
  <c r="H306" i="2"/>
  <c r="H305" i="2"/>
  <c r="H304" i="2"/>
  <c r="H303" i="2"/>
  <c r="H302" i="2"/>
  <c r="H301" i="2"/>
  <c r="H300" i="2"/>
  <c r="F297" i="2"/>
  <c r="H296" i="2"/>
  <c r="H295" i="2"/>
  <c r="H294" i="2"/>
  <c r="H293" i="2"/>
  <c r="H292" i="2"/>
  <c r="F289" i="2"/>
  <c r="H288" i="2"/>
  <c r="H287" i="2"/>
  <c r="H286" i="2"/>
  <c r="H285" i="2"/>
  <c r="H284" i="2"/>
  <c r="H283" i="2"/>
  <c r="H282" i="2"/>
  <c r="H281" i="2"/>
  <c r="H280" i="2"/>
  <c r="H279" i="2"/>
  <c r="H278" i="2"/>
  <c r="F275" i="2"/>
  <c r="H274" i="2"/>
  <c r="H273" i="2"/>
  <c r="H272" i="2"/>
  <c r="H271" i="2"/>
  <c r="H270" i="2"/>
  <c r="F267" i="2"/>
  <c r="H266" i="2"/>
  <c r="H265" i="2"/>
  <c r="H264" i="2"/>
  <c r="H263" i="2"/>
  <c r="H262" i="2"/>
  <c r="H261" i="2"/>
  <c r="H260" i="2"/>
  <c r="H259" i="2"/>
  <c r="H258" i="2"/>
  <c r="H257" i="2"/>
  <c r="H256" i="2"/>
  <c r="F253" i="2"/>
  <c r="H252" i="2"/>
  <c r="H251" i="2"/>
  <c r="H250" i="2"/>
  <c r="H249" i="2"/>
  <c r="H248" i="2"/>
  <c r="F245" i="2"/>
  <c r="H244" i="2"/>
  <c r="H243" i="2"/>
  <c r="H242" i="2"/>
  <c r="H241" i="2"/>
  <c r="H240" i="2"/>
  <c r="H239" i="2"/>
  <c r="H238" i="2"/>
  <c r="H237" i="2"/>
  <c r="H236" i="2"/>
  <c r="H235" i="2"/>
  <c r="H234" i="2"/>
  <c r="F231" i="2"/>
  <c r="H230" i="2"/>
  <c r="H229" i="2"/>
  <c r="H228" i="2"/>
  <c r="H227" i="2"/>
  <c r="H226" i="2"/>
  <c r="F223" i="2"/>
  <c r="H222" i="2"/>
  <c r="H221" i="2"/>
  <c r="H220" i="2"/>
  <c r="H219" i="2"/>
  <c r="H218" i="2"/>
  <c r="H217" i="2"/>
  <c r="H216" i="2"/>
  <c r="H215" i="2"/>
  <c r="H214" i="2"/>
  <c r="H213" i="2"/>
  <c r="H212" i="2"/>
  <c r="F209" i="2"/>
  <c r="H208" i="2"/>
  <c r="H207" i="2"/>
  <c r="H206" i="2"/>
  <c r="H205" i="2"/>
  <c r="H204" i="2"/>
  <c r="F201" i="2"/>
  <c r="H200" i="2"/>
  <c r="H199" i="2"/>
  <c r="H198" i="2"/>
  <c r="H197" i="2"/>
  <c r="H196" i="2"/>
  <c r="H195" i="2"/>
  <c r="H194" i="2"/>
  <c r="H193" i="2"/>
  <c r="H192" i="2"/>
  <c r="H191" i="2"/>
  <c r="H190" i="2"/>
  <c r="F187" i="2"/>
  <c r="H186" i="2"/>
  <c r="H185" i="2"/>
  <c r="H184" i="2"/>
  <c r="H183" i="2"/>
  <c r="H182" i="2"/>
  <c r="F179" i="2"/>
  <c r="H178" i="2"/>
  <c r="H177" i="2"/>
  <c r="H176" i="2"/>
  <c r="H175" i="2"/>
  <c r="H174" i="2"/>
  <c r="H173" i="2"/>
  <c r="H172" i="2"/>
  <c r="H171" i="2"/>
  <c r="H170" i="2"/>
  <c r="H169" i="2"/>
  <c r="H168" i="2"/>
  <c r="F165" i="2"/>
  <c r="H164" i="2"/>
  <c r="H163" i="2"/>
  <c r="H162" i="2"/>
  <c r="H161" i="2"/>
  <c r="H160" i="2"/>
  <c r="F157" i="2"/>
  <c r="H156" i="2"/>
  <c r="H155" i="2"/>
  <c r="H154" i="2"/>
  <c r="H153" i="2"/>
  <c r="H152" i="2"/>
  <c r="H151" i="2"/>
  <c r="H150" i="2"/>
  <c r="H149" i="2"/>
  <c r="H148" i="2"/>
  <c r="H147" i="2"/>
  <c r="H146" i="2"/>
  <c r="F143" i="2"/>
  <c r="H142" i="2"/>
  <c r="H141" i="2"/>
  <c r="H140" i="2"/>
  <c r="H139" i="2"/>
  <c r="H138" i="2"/>
  <c r="F135" i="2"/>
  <c r="H134" i="2"/>
  <c r="H133" i="2"/>
  <c r="H132" i="2"/>
  <c r="H131" i="2"/>
  <c r="H130" i="2"/>
  <c r="H129" i="2"/>
  <c r="H128" i="2"/>
  <c r="H127" i="2"/>
  <c r="H126" i="2"/>
  <c r="H125" i="2"/>
  <c r="H124" i="2"/>
  <c r="F121" i="2"/>
  <c r="H120" i="2"/>
  <c r="H119" i="2"/>
  <c r="H118" i="2"/>
  <c r="H117" i="2"/>
  <c r="H116" i="2"/>
  <c r="F113" i="2"/>
  <c r="H112" i="2"/>
  <c r="H111" i="2"/>
  <c r="H110" i="2"/>
  <c r="H109" i="2"/>
  <c r="H108" i="2"/>
  <c r="H107" i="2"/>
  <c r="H106" i="2"/>
  <c r="H105" i="2"/>
  <c r="H104" i="2"/>
  <c r="H103" i="2"/>
  <c r="H102" i="2"/>
  <c r="F99" i="2"/>
  <c r="H98" i="2"/>
  <c r="H97" i="2"/>
  <c r="H96" i="2"/>
  <c r="H95" i="2"/>
  <c r="H94" i="2"/>
  <c r="F91" i="2"/>
  <c r="H90" i="2"/>
  <c r="H89" i="2"/>
  <c r="H88" i="2"/>
  <c r="H87" i="2"/>
  <c r="H86" i="2"/>
  <c r="H85" i="2"/>
  <c r="H84" i="2"/>
  <c r="H83" i="2"/>
  <c r="H82" i="2"/>
  <c r="H81" i="2"/>
  <c r="H80" i="2"/>
  <c r="F77" i="2"/>
  <c r="H76" i="2"/>
  <c r="H75" i="2"/>
  <c r="H74" i="2"/>
  <c r="H73" i="2"/>
  <c r="H72" i="2"/>
  <c r="F69" i="2"/>
  <c r="H68" i="2"/>
  <c r="H67" i="2"/>
  <c r="H66" i="2"/>
  <c r="H65" i="2"/>
  <c r="H64" i="2"/>
  <c r="H63" i="2"/>
  <c r="H62" i="2"/>
  <c r="H61" i="2"/>
  <c r="H60" i="2"/>
  <c r="H59" i="2"/>
  <c r="H58" i="2"/>
  <c r="F55" i="2"/>
  <c r="H54" i="2"/>
  <c r="H53" i="2"/>
  <c r="H52" i="2"/>
  <c r="H51" i="2"/>
  <c r="H50" i="2"/>
  <c r="F47" i="2"/>
  <c r="H46" i="2"/>
  <c r="H45" i="2"/>
  <c r="H44" i="2"/>
  <c r="H43" i="2"/>
  <c r="H42" i="2"/>
  <c r="H41" i="2"/>
  <c r="H40" i="2"/>
  <c r="H39" i="2"/>
  <c r="H38" i="2"/>
  <c r="H37" i="2"/>
  <c r="H36" i="2"/>
  <c r="F33" i="2"/>
  <c r="H32" i="2"/>
  <c r="H31" i="2"/>
  <c r="H30" i="2"/>
  <c r="H29" i="2"/>
  <c r="H28" i="2"/>
  <c r="H24" i="2"/>
  <c r="H23" i="2"/>
  <c r="H22" i="2"/>
  <c r="H21" i="2"/>
  <c r="H20" i="2"/>
  <c r="H19" i="2"/>
  <c r="H18" i="2"/>
  <c r="H17" i="2"/>
  <c r="H16" i="2"/>
  <c r="H15" i="2"/>
  <c r="H14" i="2"/>
  <c r="L13" i="2" l="1"/>
  <c r="J103" i="2"/>
  <c r="I103" i="2"/>
  <c r="I171" i="2"/>
  <c r="J171" i="2"/>
  <c r="J279" i="2"/>
  <c r="I279" i="2"/>
  <c r="J16" i="2"/>
  <c r="I16" i="2"/>
  <c r="J64" i="2"/>
  <c r="I64" i="2"/>
  <c r="J124" i="2"/>
  <c r="I124" i="2"/>
  <c r="J30" i="2"/>
  <c r="I30" i="2"/>
  <c r="J50" i="2"/>
  <c r="I50" i="2"/>
  <c r="J68" i="2"/>
  <c r="I68" i="2"/>
  <c r="J88" i="2"/>
  <c r="I88" i="2"/>
  <c r="J108" i="2"/>
  <c r="I108" i="2"/>
  <c r="J128" i="2"/>
  <c r="I128" i="2"/>
  <c r="J148" i="2"/>
  <c r="I148" i="2"/>
  <c r="J168" i="2"/>
  <c r="I168" i="2"/>
  <c r="J186" i="2"/>
  <c r="I186" i="2"/>
  <c r="J206" i="2"/>
  <c r="I206" i="2"/>
  <c r="I226" i="2"/>
  <c r="J226" i="2"/>
  <c r="J264" i="2"/>
  <c r="I264" i="2"/>
  <c r="J21" i="2"/>
  <c r="I21" i="2"/>
  <c r="J31" i="2"/>
  <c r="I31" i="2"/>
  <c r="J41" i="2"/>
  <c r="I41" i="2"/>
  <c r="J51" i="2"/>
  <c r="I51" i="2"/>
  <c r="I61" i="2"/>
  <c r="J61" i="2"/>
  <c r="J81" i="2"/>
  <c r="I81" i="2"/>
  <c r="J89" i="2"/>
  <c r="I89" i="2"/>
  <c r="J109" i="2"/>
  <c r="I109" i="2"/>
  <c r="J119" i="2"/>
  <c r="I119" i="2"/>
  <c r="J129" i="2"/>
  <c r="I129" i="2"/>
  <c r="J139" i="2"/>
  <c r="I139" i="2"/>
  <c r="I149" i="2"/>
  <c r="J149" i="2"/>
  <c r="J169" i="2"/>
  <c r="I169" i="2"/>
  <c r="J177" i="2"/>
  <c r="I177" i="2"/>
  <c r="J197" i="2"/>
  <c r="I197" i="2"/>
  <c r="J207" i="2"/>
  <c r="I207" i="2"/>
  <c r="J217" i="2"/>
  <c r="I217" i="2"/>
  <c r="J227" i="2"/>
  <c r="I227" i="2"/>
  <c r="I237" i="2"/>
  <c r="J237" i="2"/>
  <c r="J257" i="2"/>
  <c r="I257" i="2"/>
  <c r="J265" i="2"/>
  <c r="I265" i="2"/>
  <c r="J285" i="2"/>
  <c r="I285" i="2"/>
  <c r="J295" i="2"/>
  <c r="I295" i="2"/>
  <c r="J305" i="2"/>
  <c r="I305" i="2"/>
  <c r="I314" i="2"/>
  <c r="J63" i="2"/>
  <c r="I63" i="2"/>
  <c r="J151" i="2"/>
  <c r="I151" i="2"/>
  <c r="J44" i="2"/>
  <c r="I44" i="2"/>
  <c r="I94" i="2"/>
  <c r="J94" i="2"/>
  <c r="J20" i="2"/>
  <c r="I20" i="2"/>
  <c r="J40" i="2"/>
  <c r="I40" i="2"/>
  <c r="J60" i="2"/>
  <c r="I60" i="2"/>
  <c r="J80" i="2"/>
  <c r="I80" i="2"/>
  <c r="J98" i="2"/>
  <c r="I98" i="2"/>
  <c r="J118" i="2"/>
  <c r="I118" i="2"/>
  <c r="I138" i="2"/>
  <c r="J138" i="2"/>
  <c r="J156" i="2"/>
  <c r="I156" i="2"/>
  <c r="J176" i="2"/>
  <c r="I176" i="2"/>
  <c r="J196" i="2"/>
  <c r="I196" i="2"/>
  <c r="J216" i="2"/>
  <c r="I216" i="2"/>
  <c r="J236" i="2"/>
  <c r="I236" i="2"/>
  <c r="J244" i="2"/>
  <c r="I244" i="2"/>
  <c r="J256" i="2"/>
  <c r="I256" i="2"/>
  <c r="J274" i="2"/>
  <c r="I274" i="2"/>
  <c r="J284" i="2"/>
  <c r="I284" i="2"/>
  <c r="J294" i="2"/>
  <c r="I294" i="2"/>
  <c r="J304" i="2"/>
  <c r="I304" i="2"/>
  <c r="I14" i="2"/>
  <c r="J14" i="2"/>
  <c r="I22" i="2"/>
  <c r="J22" i="2"/>
  <c r="J32" i="2"/>
  <c r="I32" i="2"/>
  <c r="J42" i="2"/>
  <c r="I42" i="2"/>
  <c r="J52" i="2"/>
  <c r="I52" i="2"/>
  <c r="J62" i="2"/>
  <c r="I62" i="2"/>
  <c r="I72" i="2"/>
  <c r="J72" i="2"/>
  <c r="J82" i="2"/>
  <c r="I82" i="2"/>
  <c r="J90" i="2"/>
  <c r="I90" i="2"/>
  <c r="J102" i="2"/>
  <c r="I102" i="2"/>
  <c r="J110" i="2"/>
  <c r="I110" i="2"/>
  <c r="J120" i="2"/>
  <c r="I120" i="2"/>
  <c r="J130" i="2"/>
  <c r="I130" i="2"/>
  <c r="J140" i="2"/>
  <c r="I140" i="2"/>
  <c r="J150" i="2"/>
  <c r="I150" i="2"/>
  <c r="I160" i="2"/>
  <c r="J160" i="2"/>
  <c r="J170" i="2"/>
  <c r="I170" i="2"/>
  <c r="J178" i="2"/>
  <c r="I178" i="2"/>
  <c r="J190" i="2"/>
  <c r="I190" i="2"/>
  <c r="J198" i="2"/>
  <c r="I198" i="2"/>
  <c r="J208" i="2"/>
  <c r="I208" i="2"/>
  <c r="J218" i="2"/>
  <c r="I218" i="2"/>
  <c r="J228" i="2"/>
  <c r="I228" i="2"/>
  <c r="J238" i="2"/>
  <c r="I238" i="2"/>
  <c r="I248" i="2"/>
  <c r="J248" i="2"/>
  <c r="J258" i="2"/>
  <c r="I258" i="2"/>
  <c r="J266" i="2"/>
  <c r="I266" i="2"/>
  <c r="J278" i="2"/>
  <c r="I278" i="2"/>
  <c r="J286" i="2"/>
  <c r="I286" i="2"/>
  <c r="I296" i="2"/>
  <c r="J296" i="2"/>
  <c r="J306" i="2"/>
  <c r="I306" i="2"/>
  <c r="J15" i="2"/>
  <c r="I15" i="2"/>
  <c r="I83" i="2"/>
  <c r="J83" i="2"/>
  <c r="J199" i="2"/>
  <c r="I199" i="2"/>
  <c r="J249" i="2"/>
  <c r="I249" i="2"/>
  <c r="J307" i="2"/>
  <c r="I307" i="2"/>
  <c r="J43" i="2"/>
  <c r="I43" i="2"/>
  <c r="J161" i="2"/>
  <c r="I161" i="2"/>
  <c r="J229" i="2"/>
  <c r="I229" i="2"/>
  <c r="J54" i="2"/>
  <c r="I54" i="2"/>
  <c r="J53" i="2"/>
  <c r="I53" i="2"/>
  <c r="J131" i="2"/>
  <c r="I131" i="2"/>
  <c r="J219" i="2"/>
  <c r="I219" i="2"/>
  <c r="J287" i="2"/>
  <c r="I287" i="2"/>
  <c r="J23" i="2"/>
  <c r="I23" i="2"/>
  <c r="J111" i="2"/>
  <c r="I111" i="2"/>
  <c r="J191" i="2"/>
  <c r="I191" i="2"/>
  <c r="J239" i="2"/>
  <c r="I239" i="2"/>
  <c r="J24" i="2"/>
  <c r="I24" i="2"/>
  <c r="J74" i="2"/>
  <c r="I74" i="2"/>
  <c r="J112" i="2"/>
  <c r="I112" i="2"/>
  <c r="J142" i="2"/>
  <c r="I142" i="2"/>
  <c r="J162" i="2"/>
  <c r="I162" i="2"/>
  <c r="I182" i="2"/>
  <c r="J182" i="2"/>
  <c r="J200" i="2"/>
  <c r="I200" i="2"/>
  <c r="J220" i="2"/>
  <c r="I220" i="2"/>
  <c r="J240" i="2"/>
  <c r="I240" i="2"/>
  <c r="J260" i="2"/>
  <c r="I260" i="2"/>
  <c r="J280" i="2"/>
  <c r="I280" i="2"/>
  <c r="J300" i="2"/>
  <c r="I300" i="2"/>
  <c r="J17" i="2"/>
  <c r="I17" i="2"/>
  <c r="J37" i="2"/>
  <c r="I37" i="2"/>
  <c r="J75" i="2"/>
  <c r="I75" i="2"/>
  <c r="J95" i="2"/>
  <c r="I95" i="2"/>
  <c r="J125" i="2"/>
  <c r="I125" i="2"/>
  <c r="J153" i="2"/>
  <c r="I153" i="2"/>
  <c r="J163" i="2"/>
  <c r="I163" i="2"/>
  <c r="J183" i="2"/>
  <c r="I183" i="2"/>
  <c r="J213" i="2"/>
  <c r="I213" i="2"/>
  <c r="J241" i="2"/>
  <c r="I241" i="2"/>
  <c r="J261" i="2"/>
  <c r="I261" i="2"/>
  <c r="J271" i="2"/>
  <c r="I271" i="2"/>
  <c r="J309" i="2"/>
  <c r="I309" i="2"/>
  <c r="J28" i="2"/>
  <c r="I28" i="2"/>
  <c r="J38" i="2"/>
  <c r="I38" i="2"/>
  <c r="J46" i="2"/>
  <c r="I46" i="2"/>
  <c r="J58" i="2"/>
  <c r="I58" i="2"/>
  <c r="J66" i="2"/>
  <c r="I66" i="2"/>
  <c r="J76" i="2"/>
  <c r="I76" i="2"/>
  <c r="J86" i="2"/>
  <c r="I86" i="2"/>
  <c r="J96" i="2"/>
  <c r="I96" i="2"/>
  <c r="J106" i="2"/>
  <c r="I106" i="2"/>
  <c r="I116" i="2"/>
  <c r="J116" i="2"/>
  <c r="J126" i="2"/>
  <c r="I126" i="2"/>
  <c r="J134" i="2"/>
  <c r="I134" i="2"/>
  <c r="J146" i="2"/>
  <c r="I146" i="2"/>
  <c r="J154" i="2"/>
  <c r="I154" i="2"/>
  <c r="J164" i="2"/>
  <c r="I164" i="2"/>
  <c r="J174" i="2"/>
  <c r="I174" i="2"/>
  <c r="J184" i="2"/>
  <c r="I184" i="2"/>
  <c r="J194" i="2"/>
  <c r="I194" i="2"/>
  <c r="I204" i="2"/>
  <c r="J204" i="2"/>
  <c r="J214" i="2"/>
  <c r="I214" i="2"/>
  <c r="J222" i="2"/>
  <c r="I222" i="2"/>
  <c r="J234" i="2"/>
  <c r="I234" i="2"/>
  <c r="J242" i="2"/>
  <c r="I242" i="2"/>
  <c r="J252" i="2"/>
  <c r="I252" i="2"/>
  <c r="J262" i="2"/>
  <c r="I262" i="2"/>
  <c r="J272" i="2"/>
  <c r="I272" i="2"/>
  <c r="J282" i="2"/>
  <c r="I282" i="2"/>
  <c r="J292" i="2"/>
  <c r="I292" i="2"/>
  <c r="J302" i="2"/>
  <c r="I302" i="2"/>
  <c r="J310" i="2"/>
  <c r="I310" i="2"/>
  <c r="J73" i="2"/>
  <c r="I73" i="2"/>
  <c r="J141" i="2"/>
  <c r="I141" i="2"/>
  <c r="I259" i="2"/>
  <c r="J259" i="2"/>
  <c r="I36" i="2"/>
  <c r="J36" i="2"/>
  <c r="J84" i="2"/>
  <c r="I84" i="2"/>
  <c r="J104" i="2"/>
  <c r="I104" i="2"/>
  <c r="J132" i="2"/>
  <c r="I132" i="2"/>
  <c r="J152" i="2"/>
  <c r="I152" i="2"/>
  <c r="J172" i="2"/>
  <c r="I172" i="2"/>
  <c r="J192" i="2"/>
  <c r="I192" i="2"/>
  <c r="J212" i="2"/>
  <c r="I212" i="2"/>
  <c r="J230" i="2"/>
  <c r="I230" i="2"/>
  <c r="J250" i="2"/>
  <c r="I250" i="2"/>
  <c r="I270" i="2"/>
  <c r="J270" i="2"/>
  <c r="J288" i="2"/>
  <c r="I288" i="2"/>
  <c r="J308" i="2"/>
  <c r="I308" i="2"/>
  <c r="J45" i="2"/>
  <c r="I45" i="2"/>
  <c r="J65" i="2"/>
  <c r="I65" i="2"/>
  <c r="J85" i="2"/>
  <c r="I85" i="2"/>
  <c r="I105" i="2"/>
  <c r="J105" i="2"/>
  <c r="J133" i="2"/>
  <c r="I133" i="2"/>
  <c r="J173" i="2"/>
  <c r="I173" i="2"/>
  <c r="I193" i="2"/>
  <c r="J193" i="2"/>
  <c r="J221" i="2"/>
  <c r="I221" i="2"/>
  <c r="J251" i="2"/>
  <c r="I251" i="2"/>
  <c r="I281" i="2"/>
  <c r="J281" i="2"/>
  <c r="J301" i="2"/>
  <c r="I301" i="2"/>
  <c r="I18" i="2"/>
  <c r="J18" i="2"/>
  <c r="J19" i="2"/>
  <c r="I19" i="2"/>
  <c r="I29" i="2"/>
  <c r="J29" i="2"/>
  <c r="J39" i="2"/>
  <c r="I39" i="2"/>
  <c r="J59" i="2"/>
  <c r="I59" i="2"/>
  <c r="J67" i="2"/>
  <c r="I67" i="2"/>
  <c r="J87" i="2"/>
  <c r="I87" i="2"/>
  <c r="J97" i="2"/>
  <c r="I97" i="2"/>
  <c r="J107" i="2"/>
  <c r="I107" i="2"/>
  <c r="J117" i="2"/>
  <c r="I117" i="2"/>
  <c r="I127" i="2"/>
  <c r="J127" i="2"/>
  <c r="J147" i="2"/>
  <c r="I147" i="2"/>
  <c r="J155" i="2"/>
  <c r="I155" i="2"/>
  <c r="J175" i="2"/>
  <c r="I175" i="2"/>
  <c r="J185" i="2"/>
  <c r="I185" i="2"/>
  <c r="J195" i="2"/>
  <c r="I195" i="2"/>
  <c r="J205" i="2"/>
  <c r="I205" i="2"/>
  <c r="I215" i="2"/>
  <c r="J215" i="2"/>
  <c r="J235" i="2"/>
  <c r="I235" i="2"/>
  <c r="J243" i="2"/>
  <c r="I243" i="2"/>
  <c r="J263" i="2"/>
  <c r="I263" i="2"/>
  <c r="J273" i="2"/>
  <c r="I273" i="2"/>
  <c r="J283" i="2"/>
  <c r="I283" i="2"/>
  <c r="J293" i="2"/>
  <c r="I293" i="2"/>
  <c r="J303" i="2"/>
  <c r="I303" i="2"/>
  <c r="I315" i="2"/>
  <c r="I316" i="2"/>
  <c r="I317" i="2"/>
  <c r="I318" i="2"/>
  <c r="J318" i="2" s="1"/>
  <c r="O13" i="2" l="1"/>
  <c r="N13" i="2"/>
  <c r="M13" i="2"/>
  <c r="P13" i="2"/>
</calcChain>
</file>

<file path=xl/sharedStrings.xml><?xml version="1.0" encoding="utf-8"?>
<sst xmlns="http://schemas.openxmlformats.org/spreadsheetml/2006/main" count="1018" uniqueCount="386">
  <si>
    <t>학년도</t>
    <phoneticPr fontId="2" type="noConversion"/>
  </si>
  <si>
    <t>학수번호</t>
    <phoneticPr fontId="2" type="noConversion"/>
  </si>
  <si>
    <t>이수구분</t>
    <phoneticPr fontId="2" type="noConversion"/>
  </si>
  <si>
    <t>2학기</t>
    <phoneticPr fontId="2" type="noConversion"/>
  </si>
  <si>
    <t>학년도</t>
  </si>
  <si>
    <t>학기</t>
  </si>
  <si>
    <t>학수번호</t>
  </si>
  <si>
    <t>과목명</t>
  </si>
  <si>
    <t>학점</t>
  </si>
  <si>
    <t>성적</t>
  </si>
  <si>
    <t xml:space="preserve">    - 학수번호는 띄어쓰기와 분반 표시없이 대문자로 작성(예시: PSYC123)</t>
    <phoneticPr fontId="2" type="noConversion"/>
  </si>
  <si>
    <t xml:space="preserve">    - 과목명은 띄어쓰기 없이 한글로 작성</t>
    <phoneticPr fontId="2" type="noConversion"/>
  </si>
  <si>
    <r>
      <rPr>
        <sz val="11"/>
        <color rgb="FFFF0000"/>
        <rFont val="한컴산뜻돋움"/>
        <family val="3"/>
        <charset val="129"/>
      </rPr>
      <t xml:space="preserve">   </t>
    </r>
    <r>
      <rPr>
        <b/>
        <u/>
        <sz val="11"/>
        <color rgb="FFFF0000"/>
        <rFont val="한컴산뜻돋움"/>
        <family val="3"/>
        <charset val="129"/>
      </rPr>
      <t xml:space="preserve"> - 본 양식의 임의 변형, 수정을 절대 금함</t>
    </r>
    <phoneticPr fontId="2" type="noConversion"/>
  </si>
  <si>
    <t xml:space="preserve">    - 작성자, 신청일 정보, 작성자 서명란 모두 작성</t>
    <phoneticPr fontId="2" type="noConversion"/>
  </si>
  <si>
    <t>&lt;결과 요약&gt;</t>
    <phoneticPr fontId="2" type="noConversion"/>
  </si>
  <si>
    <t>선택교양 중복여부</t>
    <phoneticPr fontId="2" type="noConversion"/>
  </si>
  <si>
    <t>선택교양</t>
    <phoneticPr fontId="2" type="noConversion"/>
  </si>
  <si>
    <t>S교과</t>
    <phoneticPr fontId="2" type="noConversion"/>
  </si>
  <si>
    <t>SA교과</t>
    <phoneticPr fontId="2" type="noConversion"/>
  </si>
  <si>
    <t>전공선택 합계</t>
    <phoneticPr fontId="2" type="noConversion"/>
  </si>
  <si>
    <t>학기</t>
    <phoneticPr fontId="2" type="noConversion"/>
  </si>
  <si>
    <t>학수번호</t>
    <phoneticPr fontId="2" type="noConversion"/>
  </si>
  <si>
    <t>과목명</t>
    <phoneticPr fontId="2" type="noConversion"/>
  </si>
  <si>
    <t>학점</t>
    <phoneticPr fontId="2" type="noConversion"/>
  </si>
  <si>
    <t>성적</t>
    <phoneticPr fontId="2" type="noConversion"/>
  </si>
  <si>
    <t>key</t>
    <phoneticPr fontId="2" type="noConversion"/>
  </si>
  <si>
    <t>이수구분</t>
    <phoneticPr fontId="2" type="noConversion"/>
  </si>
  <si>
    <t>과목 구분</t>
    <phoneticPr fontId="2" type="noConversion"/>
  </si>
  <si>
    <t>1학기</t>
    <phoneticPr fontId="2" type="noConversion"/>
  </si>
  <si>
    <t>작성예시</t>
    <phoneticPr fontId="2" type="noConversion"/>
  </si>
  <si>
    <t>PSYC201</t>
    <phoneticPr fontId="2" type="noConversion"/>
  </si>
  <si>
    <t>심리학의기초I</t>
    <phoneticPr fontId="2" type="noConversion"/>
  </si>
  <si>
    <t>A</t>
    <phoneticPr fontId="2" type="noConversion"/>
  </si>
  <si>
    <t>합계</t>
    <phoneticPr fontId="2" type="noConversion"/>
  </si>
  <si>
    <t>key</t>
  </si>
  <si>
    <t>여름계절학기</t>
    <phoneticPr fontId="2" type="noConversion"/>
  </si>
  <si>
    <t>이수구분</t>
    <phoneticPr fontId="2" type="noConversion"/>
  </si>
  <si>
    <t>2학기</t>
    <phoneticPr fontId="2" type="noConversion"/>
  </si>
  <si>
    <t>겨울계절학기</t>
    <phoneticPr fontId="2" type="noConversion"/>
  </si>
  <si>
    <t>학년도</t>
    <phoneticPr fontId="2" type="noConversion"/>
  </si>
  <si>
    <t>학기</t>
    <phoneticPr fontId="2" type="noConversion"/>
  </si>
  <si>
    <t>여름계절학기</t>
    <phoneticPr fontId="2" type="noConversion"/>
  </si>
  <si>
    <t>학기</t>
    <phoneticPr fontId="2" type="noConversion"/>
  </si>
  <si>
    <t>성적</t>
    <phoneticPr fontId="2" type="noConversion"/>
  </si>
  <si>
    <t>겨울계절학기</t>
    <phoneticPr fontId="2" type="noConversion"/>
  </si>
  <si>
    <t>key</t>
    <phoneticPr fontId="2" type="noConversion"/>
  </si>
  <si>
    <t>과목 구분</t>
    <phoneticPr fontId="2" type="noConversion"/>
  </si>
  <si>
    <t>학점</t>
    <phoneticPr fontId="2" type="noConversion"/>
  </si>
  <si>
    <t>이수구분</t>
    <phoneticPr fontId="2" type="noConversion"/>
  </si>
  <si>
    <t>2학기</t>
    <phoneticPr fontId="2" type="noConversion"/>
  </si>
  <si>
    <t>겨울계절학기</t>
    <phoneticPr fontId="2" type="noConversion"/>
  </si>
  <si>
    <t>여름계절학기</t>
    <phoneticPr fontId="2" type="noConversion"/>
  </si>
  <si>
    <t>학년도</t>
    <phoneticPr fontId="2" type="noConversion"/>
  </si>
  <si>
    <t>과목명</t>
    <phoneticPr fontId="2" type="noConversion"/>
  </si>
  <si>
    <t>학점</t>
    <phoneticPr fontId="2" type="noConversion"/>
  </si>
  <si>
    <t>성적</t>
    <phoneticPr fontId="2" type="noConversion"/>
  </si>
  <si>
    <t>합계</t>
    <phoneticPr fontId="2" type="noConversion"/>
  </si>
  <si>
    <t>[2021학년도 심리학부 폐지 신설 교과 목록]</t>
    <phoneticPr fontId="2" type="noConversion"/>
  </si>
  <si>
    <t xml:space="preserve">전공교과구분 </t>
    <phoneticPr fontId="2" type="noConversion"/>
  </si>
  <si>
    <t>NA</t>
    <phoneticPr fontId="2" type="noConversion"/>
  </si>
  <si>
    <t>공통과목</t>
    <phoneticPr fontId="2" type="noConversion"/>
  </si>
  <si>
    <t>인문사회학적 심리학 전공교과</t>
    <phoneticPr fontId="2" type="noConversion"/>
  </si>
  <si>
    <t>S</t>
    <phoneticPr fontId="2" type="noConversion"/>
  </si>
  <si>
    <t>자연과학적 심리학 전공교과</t>
    <phoneticPr fontId="2" type="noConversion"/>
  </si>
  <si>
    <t>SA</t>
    <phoneticPr fontId="2" type="noConversion"/>
  </si>
  <si>
    <t>융합학문적 심리학 전공교과</t>
    <phoneticPr fontId="2" type="noConversion"/>
  </si>
  <si>
    <t>이수구분</t>
  </si>
  <si>
    <t>교과목명</t>
  </si>
  <si>
    <t>이수권장 학년</t>
    <phoneticPr fontId="2" type="noConversion"/>
  </si>
  <si>
    <t>이수권장 학기</t>
    <phoneticPr fontId="2" type="noConversion"/>
  </si>
  <si>
    <t>선수과목</t>
    <phoneticPr fontId="2" type="noConversion"/>
  </si>
  <si>
    <t>폐지/신설 내역</t>
    <phoneticPr fontId="2" type="noConversion"/>
  </si>
  <si>
    <t>교과구분</t>
    <phoneticPr fontId="2" type="noConversion"/>
  </si>
  <si>
    <t>핵심역량</t>
    <phoneticPr fontId="2" type="noConversion"/>
  </si>
  <si>
    <t>선택교양</t>
    <phoneticPr fontId="2" type="noConversion"/>
  </si>
  <si>
    <t>PSYC110</t>
    <phoneticPr fontId="2" type="noConversion"/>
  </si>
  <si>
    <t>심리학의이해</t>
    <phoneticPr fontId="2" type="noConversion"/>
  </si>
  <si>
    <t>매학기</t>
    <phoneticPr fontId="2" type="noConversion"/>
  </si>
  <si>
    <t>기존 교과</t>
    <phoneticPr fontId="2" type="noConversion"/>
  </si>
  <si>
    <t>선택교양</t>
  </si>
  <si>
    <t>PSYC121</t>
    <phoneticPr fontId="2" type="noConversion"/>
  </si>
  <si>
    <t>현대인의정신건강</t>
    <phoneticPr fontId="2" type="noConversion"/>
  </si>
  <si>
    <t>PSYC122</t>
    <phoneticPr fontId="2" type="noConversion"/>
  </si>
  <si>
    <t>광고와소비문화</t>
    <phoneticPr fontId="2" type="noConversion"/>
  </si>
  <si>
    <t>전공필수</t>
  </si>
  <si>
    <t>PSYC201</t>
  </si>
  <si>
    <t>심리학의기초I</t>
    <phoneticPr fontId="2" type="noConversion"/>
  </si>
  <si>
    <t>매학기</t>
  </si>
  <si>
    <t>NA</t>
  </si>
  <si>
    <t>전문가적사고</t>
    <phoneticPr fontId="2" type="noConversion"/>
  </si>
  <si>
    <t>PSYC202</t>
  </si>
  <si>
    <t>심리학의기초II</t>
    <phoneticPr fontId="2" type="noConversion"/>
  </si>
  <si>
    <t>전공선택</t>
    <phoneticPr fontId="2" type="noConversion"/>
  </si>
  <si>
    <t>PSYC206</t>
  </si>
  <si>
    <t>심리통계실습</t>
  </si>
  <si>
    <t>NA</t>
    <phoneticPr fontId="2" type="noConversion"/>
  </si>
  <si>
    <t>PSYC208</t>
  </si>
  <si>
    <t>심리통계및실습</t>
    <phoneticPr fontId="2" type="noConversion"/>
  </si>
  <si>
    <t>전공선택-핵심전공</t>
    <phoneticPr fontId="2" type="noConversion"/>
  </si>
  <si>
    <t>PSYC216</t>
  </si>
  <si>
    <t>학습심리학</t>
  </si>
  <si>
    <t>1학기</t>
  </si>
  <si>
    <t>심리학의 기초1&amp;2</t>
  </si>
  <si>
    <t>S</t>
  </si>
  <si>
    <t>문제해결</t>
    <phoneticPr fontId="2" type="noConversion"/>
  </si>
  <si>
    <t>PSYC220</t>
  </si>
  <si>
    <t>심리학연구와활용</t>
    <phoneticPr fontId="2" type="noConversion"/>
  </si>
  <si>
    <t>2학기</t>
  </si>
  <si>
    <t>SA</t>
  </si>
  <si>
    <t>통합적사고</t>
    <phoneticPr fontId="2" type="noConversion"/>
  </si>
  <si>
    <t>전공선택-핵심전공</t>
    <phoneticPr fontId="2" type="noConversion"/>
  </si>
  <si>
    <t>PSYC221</t>
    <phoneticPr fontId="2" type="noConversion"/>
  </si>
  <si>
    <t>감각및지각심리학</t>
  </si>
  <si>
    <t>전공선택</t>
  </si>
  <si>
    <t>PSYC224</t>
  </si>
  <si>
    <t>기억심리학</t>
  </si>
  <si>
    <t>PSYC225</t>
    <phoneticPr fontId="2" type="noConversion"/>
  </si>
  <si>
    <t>인공지능의심리학</t>
    <phoneticPr fontId="2" type="noConversion"/>
  </si>
  <si>
    <t>심리학의기초1</t>
    <phoneticPr fontId="2" type="noConversion"/>
  </si>
  <si>
    <t>신설</t>
    <phoneticPr fontId="2" type="noConversion"/>
  </si>
  <si>
    <t>PSYC231</t>
    <phoneticPr fontId="2" type="noConversion"/>
  </si>
  <si>
    <t>성격심리학</t>
  </si>
  <si>
    <t>기존 교과</t>
    <phoneticPr fontId="2" type="noConversion"/>
  </si>
  <si>
    <t>A</t>
  </si>
  <si>
    <t>공감력</t>
    <phoneticPr fontId="2" type="noConversion"/>
  </si>
  <si>
    <t>PSYC232</t>
  </si>
  <si>
    <t>임상심리학</t>
  </si>
  <si>
    <t>PSYC236</t>
    <phoneticPr fontId="2" type="noConversion"/>
  </si>
  <si>
    <t>심리검사</t>
  </si>
  <si>
    <t>PSYC241</t>
  </si>
  <si>
    <t>산업심리학</t>
  </si>
  <si>
    <t>문제해결</t>
    <phoneticPr fontId="2" type="noConversion"/>
  </si>
  <si>
    <t>PSYC242</t>
    <phoneticPr fontId="2" type="noConversion"/>
  </si>
  <si>
    <t>조직심리학</t>
    <phoneticPr fontId="2" type="noConversion"/>
  </si>
  <si>
    <t>갈등통합</t>
    <phoneticPr fontId="2" type="noConversion"/>
  </si>
  <si>
    <t>PSYC271</t>
  </si>
  <si>
    <t>생물심리학</t>
  </si>
  <si>
    <t>PSYC275</t>
  </si>
  <si>
    <t>발달심리학</t>
  </si>
  <si>
    <t>PSYC277</t>
  </si>
  <si>
    <t>사회심리학</t>
  </si>
  <si>
    <t>PSYC279</t>
    <phoneticPr fontId="2" type="noConversion"/>
  </si>
  <si>
    <t>자연지능의계산신경과학</t>
    <phoneticPr fontId="2" type="noConversion"/>
  </si>
  <si>
    <t>심리학의기초1</t>
    <phoneticPr fontId="2" type="noConversion"/>
  </si>
  <si>
    <t>신설 (유사과목: 자연지능과인공지능(PSYC273))</t>
    <phoneticPr fontId="2" type="noConversion"/>
  </si>
  <si>
    <t>PSYC317</t>
    <phoneticPr fontId="2" type="noConversion"/>
  </si>
  <si>
    <t>성격의수준과영역</t>
    <phoneticPr fontId="2" type="noConversion"/>
  </si>
  <si>
    <t>심리학의기초1&amp;2</t>
    <phoneticPr fontId="2" type="noConversion"/>
  </si>
  <si>
    <t>신설 (유사과목 : 사회적행동과개인차(PSYC315))</t>
    <phoneticPr fontId="2" type="noConversion"/>
  </si>
  <si>
    <t>자기실현</t>
    <phoneticPr fontId="2" type="noConversion"/>
  </si>
  <si>
    <t>PSYC319</t>
    <phoneticPr fontId="2" type="noConversion"/>
  </si>
  <si>
    <t>AI기법을이용한인간행동과마음의탐구</t>
    <phoneticPr fontId="2" type="noConversion"/>
  </si>
  <si>
    <t>PSYC320</t>
    <phoneticPr fontId="2" type="noConversion"/>
  </si>
  <si>
    <t>동기의뇌신경과학</t>
    <phoneticPr fontId="2" type="noConversion"/>
  </si>
  <si>
    <t>생물심리학</t>
    <phoneticPr fontId="2" type="noConversion"/>
  </si>
  <si>
    <t>신설 (유사과목: 동기와정서(PSYC417))</t>
    <phoneticPr fontId="2" type="noConversion"/>
  </si>
  <si>
    <t>전공선택-핵심전공</t>
    <phoneticPr fontId="2" type="noConversion"/>
  </si>
  <si>
    <t>PSYC321</t>
    <phoneticPr fontId="2" type="noConversion"/>
  </si>
  <si>
    <t>인지심리학</t>
  </si>
  <si>
    <t>기존 교과</t>
    <phoneticPr fontId="2" type="noConversion"/>
  </si>
  <si>
    <t>PSYC326</t>
  </si>
  <si>
    <t>언어심리학</t>
  </si>
  <si>
    <t>PSYC331</t>
  </si>
  <si>
    <t>이상심리학</t>
  </si>
  <si>
    <t>심리학의기초1&amp;2</t>
  </si>
  <si>
    <t>PSYC333</t>
  </si>
  <si>
    <t>집단상담</t>
  </si>
  <si>
    <t>PSYC334</t>
    <phoneticPr fontId="2" type="noConversion"/>
  </si>
  <si>
    <t>상담및심리치료이론</t>
  </si>
  <si>
    <t>신설 (유사과목: 상담심리학(PSYC234))</t>
    <phoneticPr fontId="2" type="noConversion"/>
  </si>
  <si>
    <t>PSYC335</t>
    <phoneticPr fontId="2" type="noConversion"/>
  </si>
  <si>
    <t>인지치료</t>
  </si>
  <si>
    <t>심리학의기초1&amp;2</t>
    <phoneticPr fontId="2" type="noConversion"/>
  </si>
  <si>
    <t>PSYC336</t>
    <phoneticPr fontId="2" type="noConversion"/>
  </si>
  <si>
    <t>성격의측정과활용</t>
    <phoneticPr fontId="2" type="noConversion"/>
  </si>
  <si>
    <t>심리학의기초1&amp;2, 심리통계및실습</t>
    <phoneticPr fontId="2" type="noConversion"/>
  </si>
  <si>
    <t>PSYC337</t>
    <phoneticPr fontId="2" type="noConversion"/>
  </si>
  <si>
    <t>정서와정신건강</t>
    <phoneticPr fontId="2" type="noConversion"/>
  </si>
  <si>
    <t>PSYC338</t>
    <phoneticPr fontId="2" type="noConversion"/>
  </si>
  <si>
    <t>정서의뇌신경과학</t>
    <phoneticPr fontId="2" type="noConversion"/>
  </si>
  <si>
    <t>생물심리학</t>
    <phoneticPr fontId="2" type="noConversion"/>
  </si>
  <si>
    <t>신설 (유사과목: 행동신경과학(PSYC318))</t>
    <phoneticPr fontId="2" type="noConversion"/>
  </si>
  <si>
    <t>PSYC339</t>
    <phoneticPr fontId="2" type="noConversion"/>
  </si>
  <si>
    <t>빈곤의심리학</t>
    <phoneticPr fontId="2" type="noConversion"/>
  </si>
  <si>
    <t>신설 (유사과목: 건강심리학(PSYC438))</t>
    <phoneticPr fontId="2" type="noConversion"/>
  </si>
  <si>
    <t>윤리의식</t>
    <phoneticPr fontId="2" type="noConversion"/>
  </si>
  <si>
    <t>PSYC340</t>
    <phoneticPr fontId="2" type="noConversion"/>
  </si>
  <si>
    <t>약물과인간사회</t>
    <phoneticPr fontId="2" type="noConversion"/>
  </si>
  <si>
    <t>윤리의식</t>
    <phoneticPr fontId="2" type="noConversion"/>
  </si>
  <si>
    <t>PSYC346</t>
    <phoneticPr fontId="2" type="noConversion"/>
  </si>
  <si>
    <t>진로발달의평가</t>
    <phoneticPr fontId="2" type="noConversion"/>
  </si>
  <si>
    <t>신설 (유사과목: 학교심리학(PSYC432))</t>
    <phoneticPr fontId="2" type="noConversion"/>
  </si>
  <si>
    <t>전문가적사고</t>
    <phoneticPr fontId="2" type="noConversion"/>
  </si>
  <si>
    <t>PSYC350</t>
    <phoneticPr fontId="2" type="noConversion"/>
  </si>
  <si>
    <t>창의디자인</t>
    <phoneticPr fontId="2" type="noConversion"/>
  </si>
  <si>
    <t>신설</t>
    <phoneticPr fontId="2" type="noConversion"/>
  </si>
  <si>
    <t>PSYC353</t>
    <phoneticPr fontId="2" type="noConversion"/>
  </si>
  <si>
    <t>소비자광고심리학</t>
  </si>
  <si>
    <t>심리학의기초1&amp;2, 사회심리학, 성격심리학</t>
    <phoneticPr fontId="2" type="noConversion"/>
  </si>
  <si>
    <t>신설 (유사과목: 소비자심리학(PSYC251))</t>
    <phoneticPr fontId="2" type="noConversion"/>
  </si>
  <si>
    <t>PSYC358</t>
    <phoneticPr fontId="2" type="noConversion"/>
  </si>
  <si>
    <t>선택의뇌과학</t>
    <phoneticPr fontId="2" type="noConversion"/>
  </si>
  <si>
    <t>신설 (유사과목: 의사결정심리학(PSYC356))</t>
    <phoneticPr fontId="2" type="noConversion"/>
  </si>
  <si>
    <t>창의적사고</t>
    <phoneticPr fontId="2" type="noConversion"/>
  </si>
  <si>
    <t>PSYC360</t>
    <phoneticPr fontId="2" type="noConversion"/>
  </si>
  <si>
    <t>행동경제학</t>
  </si>
  <si>
    <t>PSYC370</t>
    <phoneticPr fontId="2" type="noConversion"/>
  </si>
  <si>
    <t>자기와정체성</t>
    <phoneticPr fontId="2" type="noConversion"/>
  </si>
  <si>
    <t>신설 (유사과목: 대인관계심리학(PSYC368))</t>
    <phoneticPr fontId="2" type="noConversion"/>
  </si>
  <si>
    <t>통합적사고</t>
    <phoneticPr fontId="2" type="noConversion"/>
  </si>
  <si>
    <t>PSYC371</t>
    <phoneticPr fontId="2" type="noConversion"/>
  </si>
  <si>
    <t>문화의형성과이해</t>
    <phoneticPr fontId="2" type="noConversion"/>
  </si>
  <si>
    <t>신설 (유사과목: 문화와인간행동(PSYC365))</t>
    <phoneticPr fontId="2" type="noConversion"/>
  </si>
  <si>
    <t>통합적사고</t>
    <phoneticPr fontId="2" type="noConversion"/>
  </si>
  <si>
    <t>PSYC372</t>
    <phoneticPr fontId="2" type="noConversion"/>
  </si>
  <si>
    <t>문화의적응과교류</t>
    <phoneticPr fontId="2" type="noConversion"/>
  </si>
  <si>
    <t>갈등통합</t>
    <phoneticPr fontId="2" type="noConversion"/>
  </si>
  <si>
    <t>PSYC374</t>
    <phoneticPr fontId="2" type="noConversion"/>
  </si>
  <si>
    <t>심리학을위한프로그래밍</t>
    <phoneticPr fontId="2" type="noConversion"/>
  </si>
  <si>
    <t>PSYC377</t>
    <phoneticPr fontId="2" type="noConversion"/>
  </si>
  <si>
    <t>행동치료</t>
  </si>
  <si>
    <t>신설 (유사과목: 행동수정(PSYC375))</t>
    <phoneticPr fontId="2" type="noConversion"/>
  </si>
  <si>
    <t>공감력</t>
    <phoneticPr fontId="2" type="noConversion"/>
  </si>
  <si>
    <t>PSYC379</t>
    <phoneticPr fontId="2" type="noConversion"/>
  </si>
  <si>
    <t>성격장애</t>
  </si>
  <si>
    <t>PSYC382</t>
  </si>
  <si>
    <t>뉴미디어심리학</t>
  </si>
  <si>
    <t>PSYC390</t>
    <phoneticPr fontId="2" type="noConversion"/>
  </si>
  <si>
    <t>인간의비합리성</t>
    <phoneticPr fontId="2" type="noConversion"/>
  </si>
  <si>
    <t>신설 (유사과목: 사회인지(PSYC367))</t>
    <phoneticPr fontId="2" type="noConversion"/>
  </si>
  <si>
    <t>창의적사고</t>
    <phoneticPr fontId="2" type="noConversion"/>
  </si>
  <si>
    <t>PSYC393</t>
    <phoneticPr fontId="2" type="noConversion"/>
  </si>
  <si>
    <t>정서의이해</t>
    <phoneticPr fontId="2" type="noConversion"/>
  </si>
  <si>
    <t>전문가적사고</t>
    <phoneticPr fontId="2" type="noConversion"/>
  </si>
  <si>
    <t>PSYC394</t>
    <phoneticPr fontId="2" type="noConversion"/>
  </si>
  <si>
    <t>정서와관계</t>
    <phoneticPr fontId="2" type="noConversion"/>
  </si>
  <si>
    <t>신설 (유사과목: 정서의사회심리학적이해(PSYC392))</t>
    <phoneticPr fontId="2" type="noConversion"/>
  </si>
  <si>
    <t>PSYC396</t>
    <phoneticPr fontId="2" type="noConversion"/>
  </si>
  <si>
    <t>심리학과정보처리이론</t>
    <phoneticPr fontId="2" type="noConversion"/>
  </si>
  <si>
    <t>PSYC399</t>
    <phoneticPr fontId="2" type="noConversion"/>
  </si>
  <si>
    <t>리더십의심리학</t>
    <phoneticPr fontId="2" type="noConversion"/>
  </si>
  <si>
    <t>신설 (유사과목: 성숙한삶과심리학(PSYC464)</t>
    <phoneticPr fontId="2" type="noConversion"/>
  </si>
  <si>
    <t>PSYC422</t>
  </si>
  <si>
    <t>인지신경과학</t>
  </si>
  <si>
    <t>PSYC423</t>
  </si>
  <si>
    <t>주의와반응선택</t>
  </si>
  <si>
    <t>PSYC424</t>
    <phoneticPr fontId="2" type="noConversion"/>
  </si>
  <si>
    <t>심리학자율연구</t>
    <phoneticPr fontId="2" type="noConversion"/>
  </si>
  <si>
    <t>PSYC437</t>
    <phoneticPr fontId="2" type="noConversion"/>
  </si>
  <si>
    <t>예술심리학</t>
  </si>
  <si>
    <t>PSYC439</t>
  </si>
  <si>
    <t>사회신경과학</t>
  </si>
  <si>
    <t>PSYC468</t>
    <phoneticPr fontId="2" type="noConversion"/>
  </si>
  <si>
    <t>한국인의심리의식특성</t>
    <phoneticPr fontId="2" type="noConversion"/>
  </si>
  <si>
    <t>신설 (유사과목: 법과인간행동(PSYC369))</t>
    <phoneticPr fontId="2" type="noConversion"/>
  </si>
  <si>
    <t>PSYC472</t>
    <phoneticPr fontId="2" type="noConversion"/>
  </si>
  <si>
    <t>소비자트랜드분석실습</t>
    <phoneticPr fontId="2" type="noConversion"/>
  </si>
  <si>
    <t>소비자광고심리학</t>
    <phoneticPr fontId="2" type="noConversion"/>
  </si>
  <si>
    <t>신설 (유사과목: 브랜드심리와마케팅(PSYC455))</t>
    <phoneticPr fontId="2" type="noConversion"/>
  </si>
  <si>
    <t>PSYC479</t>
    <phoneticPr fontId="2" type="noConversion"/>
  </si>
  <si>
    <t>정신사회재활</t>
  </si>
  <si>
    <t>신설 (유사과목: 정신재활(PSYC478)</t>
    <phoneticPr fontId="2" type="noConversion"/>
  </si>
  <si>
    <t>PSYC481</t>
    <phoneticPr fontId="2" type="noConversion"/>
  </si>
  <si>
    <t>뇌기능연구기법</t>
    <phoneticPr fontId="2" type="noConversion"/>
  </si>
  <si>
    <t>PSYC483</t>
    <phoneticPr fontId="2" type="noConversion"/>
  </si>
  <si>
    <t>인간의동기</t>
    <phoneticPr fontId="2" type="noConversion"/>
  </si>
  <si>
    <t>1학기</t>
    <phoneticPr fontId="2" type="noConversion"/>
  </si>
  <si>
    <t>PSYC493</t>
  </si>
  <si>
    <t>사용자경험과심리학</t>
  </si>
  <si>
    <t>PSYC495</t>
    <phoneticPr fontId="2" type="noConversion"/>
  </si>
  <si>
    <t>윤리와기술</t>
    <phoneticPr fontId="2" type="noConversion"/>
  </si>
  <si>
    <t>PSYC496</t>
    <phoneticPr fontId="2" type="noConversion"/>
  </si>
  <si>
    <t>공감의기술</t>
  </si>
  <si>
    <t>PSYC498</t>
    <phoneticPr fontId="2" type="noConversion"/>
  </si>
  <si>
    <t>현대사회의진로적응성</t>
    <phoneticPr fontId="2" type="noConversion"/>
  </si>
  <si>
    <t>PSYC251</t>
  </si>
  <si>
    <t>소비자심리학</t>
  </si>
  <si>
    <t>폐지 (유사과목 : 소비자광고심리학)</t>
    <phoneticPr fontId="2" type="noConversion"/>
  </si>
  <si>
    <t>PSYC352</t>
  </si>
  <si>
    <t>광고심리학</t>
  </si>
  <si>
    <t>폐지</t>
    <phoneticPr fontId="2" type="noConversion"/>
  </si>
  <si>
    <t>PSYC453</t>
  </si>
  <si>
    <t>디자인과인간행동</t>
  </si>
  <si>
    <t>폐지</t>
    <phoneticPr fontId="2" type="noConversion"/>
  </si>
  <si>
    <t>PSYC234</t>
  </si>
  <si>
    <t>상담심리학</t>
  </si>
  <si>
    <t>폐지 (유사과목 : 상담및심리치료이론)</t>
  </si>
  <si>
    <t>PSYC273</t>
  </si>
  <si>
    <t>자연지능과인공지능</t>
    <phoneticPr fontId="2" type="noConversion"/>
  </si>
  <si>
    <t>폐지 (유사과목 : 자연지능의 계산신경과학)</t>
  </si>
  <si>
    <t>PSYC315</t>
  </si>
  <si>
    <t>사회적행동과개인차</t>
    <phoneticPr fontId="2" type="noConversion"/>
  </si>
  <si>
    <t>폐지 (유사과목 : 성격의 수준과 영역)</t>
  </si>
  <si>
    <t>PSYC318</t>
  </si>
  <si>
    <t>행동신경과학</t>
  </si>
  <si>
    <t>폐지 (유사과목 : 정서의 뇌신경과학</t>
  </si>
  <si>
    <t>PSYC356</t>
  </si>
  <si>
    <t>의사결정심리학</t>
  </si>
  <si>
    <t>폐지 (유사과목:선택의뇌과학)</t>
    <phoneticPr fontId="2" type="noConversion"/>
  </si>
  <si>
    <t>PSYC365</t>
  </si>
  <si>
    <t>문화와인간행동</t>
  </si>
  <si>
    <t>폐지 (유사과목 : 문화의 형성과 이해)</t>
  </si>
  <si>
    <t>PSYC367</t>
  </si>
  <si>
    <t>사회인지</t>
  </si>
  <si>
    <t>폐지 (유사과목 : 인간의 비합리성)</t>
  </si>
  <si>
    <t>PSYC368</t>
  </si>
  <si>
    <t>대인관계심리학</t>
    <phoneticPr fontId="2" type="noConversion"/>
  </si>
  <si>
    <t>폐지 (유사과목 : 자기와 정체성)</t>
  </si>
  <si>
    <t>PSYC369</t>
  </si>
  <si>
    <t>법과인간행동</t>
  </si>
  <si>
    <t>폐지 (유사과목 : 한국인의 심리의식특성)</t>
  </si>
  <si>
    <t>PSYC375</t>
  </si>
  <si>
    <t>행동수정</t>
  </si>
  <si>
    <t>폐지 (유사과목 : 행동치료)</t>
  </si>
  <si>
    <t>PSYC392</t>
  </si>
  <si>
    <t>정서의사회심리학적이해</t>
    <phoneticPr fontId="2" type="noConversion"/>
  </si>
  <si>
    <t>폐지 (유사과목 : 정서와 관계)</t>
  </si>
  <si>
    <t>PSYC417</t>
  </si>
  <si>
    <t>동기와정서</t>
  </si>
  <si>
    <t>폐지 (유사과목 : 동기의 뇌신경과학)</t>
  </si>
  <si>
    <t>PSYC432</t>
  </si>
  <si>
    <t>학교심리학</t>
  </si>
  <si>
    <t>폐지 (유사과목 : 진로발달의 평가)</t>
  </si>
  <si>
    <t>PSYC438</t>
  </si>
  <si>
    <t>건강심리학</t>
  </si>
  <si>
    <t>폐지(유사과목 : 빈곤의 심리학)</t>
    <phoneticPr fontId="2" type="noConversion"/>
  </si>
  <si>
    <t>PSYC455</t>
  </si>
  <si>
    <t>브랜드심리와마케팅</t>
  </si>
  <si>
    <t>폐지 (유사과목 : 소비자트랜드 분석실습)</t>
  </si>
  <si>
    <t>PSYC464</t>
  </si>
  <si>
    <t>성숙한삶과심리학</t>
  </si>
  <si>
    <t>폐지 (유사과목 : 리더십의 심리학)</t>
  </si>
  <si>
    <t>PSYC478</t>
  </si>
  <si>
    <t>정신재활</t>
  </si>
  <si>
    <t>폐지 (유사과목 : 정신사회재활)</t>
  </si>
  <si>
    <t>HISE134</t>
  </si>
  <si>
    <t>서양문화사입문</t>
  </si>
  <si>
    <t>문학사선택교양</t>
    <phoneticPr fontId="2" type="noConversion"/>
  </si>
  <si>
    <t>PHIL147</t>
  </si>
  <si>
    <t xml:space="preserve">서양철학입문 </t>
  </si>
  <si>
    <t>IHLS306</t>
  </si>
  <si>
    <t>학술영작문-인문사회계</t>
  </si>
  <si>
    <t>문학사선택교양</t>
    <phoneticPr fontId="2" type="noConversion"/>
  </si>
  <si>
    <t>HOKA156</t>
  </si>
  <si>
    <t>미래를생각하는한국사</t>
  </si>
  <si>
    <t>PHIL148</t>
  </si>
  <si>
    <t>동양철학입문</t>
  </si>
  <si>
    <t>IHLS320</t>
  </si>
  <si>
    <t>영어를통한비판적사고</t>
  </si>
  <si>
    <t>HOEW137</t>
  </si>
  <si>
    <t>동아시아사의재조명</t>
  </si>
  <si>
    <t>PHIL149</t>
  </si>
  <si>
    <t>비판적사고와논리</t>
  </si>
  <si>
    <t>IFLS156</t>
  </si>
  <si>
    <t>고급영어토론</t>
  </si>
  <si>
    <t>문학사선택교양</t>
    <phoneticPr fontId="2" type="noConversion"/>
  </si>
  <si>
    <t>HOEW140</t>
  </si>
  <si>
    <t>새로보는서양의역사</t>
  </si>
  <si>
    <t>PHIL125</t>
  </si>
  <si>
    <t>과학의철학적이해</t>
  </si>
  <si>
    <t>IFLS332</t>
  </si>
  <si>
    <t>학문목적고급영어</t>
  </si>
  <si>
    <t>LIBS150</t>
    <phoneticPr fontId="2" type="noConversion"/>
  </si>
  <si>
    <t>생명과학-인문사회계 분반</t>
  </si>
  <si>
    <t>이학사선택교양</t>
    <phoneticPr fontId="2" type="noConversion"/>
  </si>
  <si>
    <t>MATH221</t>
  </si>
  <si>
    <t>선형대수I및연습</t>
  </si>
  <si>
    <t>EGRN151</t>
  </si>
  <si>
    <t>컴퓨터언어및실습</t>
  </si>
  <si>
    <t>이학사선택교양</t>
    <phoneticPr fontId="2" type="noConversion"/>
  </si>
  <si>
    <t>MATH222</t>
  </si>
  <si>
    <t>선형대수II및연습</t>
  </si>
  <si>
    <t>이학사선택교양</t>
    <phoneticPr fontId="2" type="noConversion"/>
  </si>
  <si>
    <t>STAT170</t>
  </si>
  <si>
    <t>기초통계학</t>
  </si>
  <si>
    <r>
      <t>학번:</t>
    </r>
    <r>
      <rPr>
        <b/>
        <sz val="10"/>
        <color rgb="FF000000"/>
        <rFont val="맑은 고딕"/>
        <family val="3"/>
        <charset val="129"/>
      </rPr>
      <t xml:space="preserve"> </t>
    </r>
    <phoneticPr fontId="2" type="noConversion"/>
  </si>
  <si>
    <t xml:space="preserve">이름: </t>
    <phoneticPr fontId="2" type="noConversion"/>
  </si>
  <si>
    <r>
      <t xml:space="preserve">소속:   </t>
    </r>
    <r>
      <rPr>
        <b/>
        <sz val="10"/>
        <color rgb="FF000000"/>
        <rFont val="한컴산뜻돋움"/>
        <family val="3"/>
        <charset val="129"/>
      </rPr>
      <t xml:space="preserve">                   대학                         학과 </t>
    </r>
    <phoneticPr fontId="2" type="noConversion"/>
  </si>
  <si>
    <t>작성일:        년   월       일</t>
    <phoneticPr fontId="2" type="noConversion"/>
  </si>
  <si>
    <r>
      <rPr>
        <b/>
        <sz val="16"/>
        <color rgb="FF000000"/>
        <rFont val="한컴산뜻돋움"/>
        <family val="3"/>
        <charset val="129"/>
      </rPr>
      <t>심리학부 이학사 취득 신청 양식(취득학점)</t>
    </r>
    <r>
      <rPr>
        <b/>
        <sz val="9"/>
        <color rgb="FF000000"/>
        <rFont val="한컴산뜻돋움"/>
        <family val="3"/>
        <charset val="129"/>
      </rPr>
      <t xml:space="preserve">
본 이학사 신청 양식에는 사실만을 작성했으며 내용 오류, 허위 작성으로 인한 문제는 작성자 본인의 책임임을 확인합니다.                       작성자:                   (인)</t>
    </r>
    <phoneticPr fontId="2" type="noConversion"/>
  </si>
  <si>
    <t xml:space="preserve">    - 교환학생 프로그램을 통해 전공으로 인정받은 과목의 교과구분(S/A/SA)는 학부 내부 심사를 거쳐 학생에게 추후 안내 예정임</t>
    <phoneticPr fontId="2" type="noConversion"/>
  </si>
  <si>
    <t>1학기</t>
    <phoneticPr fontId="2" type="noConversion"/>
  </si>
  <si>
    <t xml:space="preserve">    - 성적은 알파벳만 작성(예시: A+)</t>
    <phoneticPr fontId="2" type="noConversion"/>
  </si>
  <si>
    <t xml:space="preserve">    - 학수번호가 없는 과목(교환학생 학점 인정 과목 등)은 학수번호를 제외하고 과목명 및 학점 성적을 직접 작성(작성 예시: 과목명:Abnormal psychology(교환학생), 학점:3, 성적:S))</t>
    <phoneticPr fontId="2" type="noConversion"/>
  </si>
  <si>
    <t>[2023년 2월 졸업예정자 이학사 신청 양식 작성법]</t>
    <phoneticPr fontId="2" type="noConversion"/>
  </si>
  <si>
    <r>
      <rPr>
        <sz val="11"/>
        <color rgb="FFFF0000"/>
        <rFont val="한컴산뜻돋움"/>
        <family val="3"/>
        <charset val="129"/>
      </rPr>
      <t xml:space="preserve">    </t>
    </r>
    <r>
      <rPr>
        <u/>
        <sz val="11"/>
        <color rgb="FFFF0000"/>
        <rFont val="한컴산뜻돋움"/>
        <family val="3"/>
        <charset val="129"/>
      </rPr>
      <t xml:space="preserve">- 본교 증명용 </t>
    </r>
    <r>
      <rPr>
        <b/>
        <u/>
        <sz val="11"/>
        <color rgb="FFFF0000"/>
        <rFont val="한컴산뜻돋움"/>
        <family val="3"/>
        <charset val="129"/>
      </rPr>
      <t>성적표를 출력하여, 2022학년도 1학기까지 취득완료한 성적 정보를 성적표에 기재된 순서와 동일</t>
    </r>
    <r>
      <rPr>
        <u/>
        <sz val="11"/>
        <color rgb="FFFF0000"/>
        <rFont val="한컴산뜻돋움"/>
        <family val="3"/>
        <charset val="129"/>
      </rPr>
      <t xml:space="preserve">하게 </t>
    </r>
    <r>
      <rPr>
        <b/>
        <u/>
        <sz val="11"/>
        <color rgb="FFFF0000"/>
        <rFont val="한컴산뜻돋움"/>
        <family val="3"/>
        <charset val="129"/>
      </rPr>
      <t>B, D, E, F, G열만 작성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</si>
</sst>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  <family val="2"/>
    </font>
    <font>
      <b/>
      <sz val="12"/>
      <color rgb="FF000000"/>
      <name val="한컴산뜻돋움"/>
      <family val="3"/>
      <charset val="129"/>
    </font>
    <font>
      <sz val="8"/>
      <name val="돋움"/>
      <family val="3"/>
      <charset val="129"/>
    </font>
    <font>
      <sz val="11"/>
      <color rgb="FF000000"/>
      <name val="한컴산뜻돋움"/>
      <family val="3"/>
      <charset val="129"/>
    </font>
    <font>
      <u/>
      <sz val="11"/>
      <color rgb="FFFF0000"/>
      <name val="한컴산뜻돋움"/>
      <family val="3"/>
      <charset val="129"/>
    </font>
    <font>
      <sz val="11"/>
      <color rgb="FFFF0000"/>
      <name val="한컴산뜻돋움"/>
      <family val="3"/>
      <charset val="129"/>
    </font>
    <font>
      <b/>
      <u/>
      <sz val="11"/>
      <color rgb="FFFF0000"/>
      <name val="한컴산뜻돋움"/>
      <family val="3"/>
      <charset val="129"/>
    </font>
    <font>
      <b/>
      <sz val="9"/>
      <color rgb="FF000000"/>
      <name val="한컴산뜻돋움"/>
      <family val="3"/>
      <charset val="129"/>
    </font>
    <font>
      <b/>
      <sz val="16"/>
      <color rgb="FF000000"/>
      <name val="한컴산뜻돋움"/>
      <family val="3"/>
      <charset val="129"/>
    </font>
    <font>
      <b/>
      <sz val="11"/>
      <color rgb="FF000000"/>
      <name val="한컴산뜻돋움"/>
      <family val="3"/>
      <charset val="129"/>
    </font>
    <font>
      <b/>
      <sz val="10"/>
      <color rgb="FF000000"/>
      <name val="한컴산뜻돋움"/>
      <family val="3"/>
      <charset val="129"/>
    </font>
    <font>
      <sz val="10"/>
      <color rgb="FF000000"/>
      <name val="한컴산뜻돋움"/>
      <family val="3"/>
      <charset val="129"/>
    </font>
    <font>
      <b/>
      <sz val="10"/>
      <color rgb="FFFF0000"/>
      <name val="한컴산뜻돋움"/>
      <family val="3"/>
      <charset val="129"/>
    </font>
    <font>
      <b/>
      <sz val="10"/>
      <color theme="1" tint="0.499984740745262"/>
      <name val="한컴산뜻돋움"/>
      <family val="3"/>
      <charset val="129"/>
    </font>
    <font>
      <sz val="10"/>
      <color theme="1" tint="0.499984740745262"/>
      <name val="한컴산뜻돋움"/>
      <family val="3"/>
      <charset val="129"/>
    </font>
    <font>
      <sz val="10"/>
      <color rgb="FF000000"/>
      <name val="함초롬바탕"/>
      <family val="1"/>
      <charset val="129"/>
    </font>
    <font>
      <sz val="7"/>
      <color rgb="FF000000"/>
      <name val="함초롬바탕"/>
      <family val="1"/>
      <charset val="129"/>
    </font>
    <font>
      <sz val="7"/>
      <color rgb="FF000000"/>
      <name val="한컴산뜻돋움"/>
      <family val="3"/>
      <charset val="129"/>
    </font>
    <font>
      <sz val="9"/>
      <color rgb="FF000000"/>
      <name val="한컴산뜻돋움"/>
      <family val="3"/>
      <charset val="129"/>
    </font>
    <font>
      <sz val="8"/>
      <color rgb="FF000000"/>
      <name val="한컴산뜻돋움"/>
      <family val="3"/>
      <charset val="129"/>
    </font>
    <font>
      <b/>
      <sz val="8"/>
      <color rgb="FF000000"/>
      <name val="한컴산뜻돋움"/>
      <family val="3"/>
      <charset val="129"/>
    </font>
    <font>
      <sz val="8"/>
      <color rgb="FF000000"/>
      <name val="함초롬바탕"/>
      <family val="1"/>
      <charset val="129"/>
    </font>
    <font>
      <b/>
      <sz val="7"/>
      <color rgb="FF000000"/>
      <name val="한컴산뜻돋움"/>
      <family val="3"/>
      <charset val="129"/>
    </font>
    <font>
      <sz val="10"/>
      <color theme="1"/>
      <name val="한컴산뜻돋움"/>
      <family val="3"/>
      <charset val="129"/>
    </font>
    <font>
      <sz val="7"/>
      <color theme="1"/>
      <name val="한컴산뜻돋움"/>
      <family val="3"/>
      <charset val="129"/>
    </font>
    <font>
      <sz val="7"/>
      <color theme="1" tint="0.499984740745262"/>
      <name val="한컴산뜻돋움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굴림"/>
      <family val="2"/>
      <charset val="129"/>
    </font>
    <font>
      <sz val="9"/>
      <color rgb="FF333333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</fills>
  <borders count="1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0000"/>
      </right>
      <top style="thin">
        <color indexed="64"/>
      </top>
      <bottom/>
      <diagonal/>
    </border>
    <border>
      <left/>
      <right style="thick">
        <color rgb="FF000000"/>
      </right>
      <top style="thin">
        <color indexed="64"/>
      </top>
      <bottom/>
      <diagonal/>
    </border>
    <border>
      <left style="thick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/>
    <xf numFmtId="0" fontId="9" fillId="0" borderId="0" xfId="0" applyFont="1"/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0" borderId="0" xfId="0" applyFont="1"/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26" xfId="0" applyFont="1" applyBorder="1"/>
    <xf numFmtId="0" fontId="11" fillId="0" borderId="33" xfId="0" applyFont="1" applyBorder="1"/>
    <xf numFmtId="0" fontId="12" fillId="0" borderId="0" xfId="0" applyFont="1"/>
    <xf numFmtId="0" fontId="13" fillId="3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11" fillId="0" borderId="0" xfId="0" applyFont="1" applyBorder="1"/>
    <xf numFmtId="0" fontId="10" fillId="3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5" xfId="0" applyFont="1" applyBorder="1"/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8" fillId="0" borderId="58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5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left" vertical="center"/>
    </xf>
    <xf numFmtId="0" fontId="18" fillId="0" borderId="6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5" borderId="74" xfId="0" applyFont="1" applyFill="1" applyBorder="1" applyAlignment="1">
      <alignment vertical="center" wrapText="1"/>
    </xf>
    <xf numFmtId="0" fontId="20" fillId="5" borderId="75" xfId="0" applyFont="1" applyFill="1" applyBorder="1" applyAlignment="1">
      <alignment vertical="center" wrapText="1"/>
    </xf>
    <xf numFmtId="0" fontId="20" fillId="5" borderId="76" xfId="0" applyFont="1" applyFill="1" applyBorder="1" applyAlignment="1">
      <alignment vertical="center" wrapText="1"/>
    </xf>
    <xf numFmtId="0" fontId="19" fillId="5" borderId="75" xfId="0" applyFont="1" applyFill="1" applyBorder="1" applyAlignment="1">
      <alignment horizontal="center" vertical="center" wrapText="1"/>
    </xf>
    <xf numFmtId="0" fontId="20" fillId="3" borderId="77" xfId="0" applyFont="1" applyFill="1" applyBorder="1" applyAlignment="1">
      <alignment vertical="center" wrapText="1"/>
    </xf>
    <xf numFmtId="0" fontId="22" fillId="3" borderId="78" xfId="0" applyFont="1" applyFill="1" applyBorder="1" applyAlignment="1">
      <alignment vertical="center" wrapText="1"/>
    </xf>
    <xf numFmtId="0" fontId="20" fillId="3" borderId="79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17" fillId="0" borderId="8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vertical="center"/>
    </xf>
    <xf numFmtId="0" fontId="17" fillId="0" borderId="85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vertical="center"/>
    </xf>
    <xf numFmtId="0" fontId="17" fillId="4" borderId="85" xfId="0" applyFont="1" applyFill="1" applyBorder="1" applyAlignment="1">
      <alignment horizontal="center" vertical="center" wrapText="1"/>
    </xf>
    <xf numFmtId="0" fontId="17" fillId="4" borderId="86" xfId="0" applyFont="1" applyFill="1" applyBorder="1" applyAlignment="1">
      <alignment horizontal="center" vertical="center" wrapText="1"/>
    </xf>
    <xf numFmtId="0" fontId="17" fillId="4" borderId="87" xfId="0" applyFont="1" applyFill="1" applyBorder="1" applyAlignment="1">
      <alignment horizontal="center" vertical="center" wrapText="1"/>
    </xf>
    <xf numFmtId="0" fontId="17" fillId="4" borderId="88" xfId="0" applyFont="1" applyFill="1" applyBorder="1" applyAlignment="1">
      <alignment horizontal="center" vertical="center"/>
    </xf>
    <xf numFmtId="0" fontId="23" fillId="4" borderId="89" xfId="0" applyFont="1" applyFill="1" applyBorder="1" applyAlignment="1">
      <alignment vertical="center"/>
    </xf>
    <xf numFmtId="0" fontId="17" fillId="0" borderId="9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93" xfId="0" applyFont="1" applyFill="1" applyBorder="1" applyAlignment="1">
      <alignment horizontal="center" vertical="center" wrapText="1"/>
    </xf>
    <xf numFmtId="0" fontId="17" fillId="4" borderId="92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93" xfId="0" applyFont="1" applyFill="1" applyBorder="1" applyAlignment="1">
      <alignment horizontal="center" vertical="center" wrapText="1"/>
    </xf>
    <xf numFmtId="0" fontId="17" fillId="4" borderId="89" xfId="0" applyFont="1" applyFill="1" applyBorder="1" applyAlignment="1">
      <alignment horizontal="center" vertical="center"/>
    </xf>
    <xf numFmtId="0" fontId="24" fillId="0" borderId="9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24" fillId="0" borderId="105" xfId="0" applyFont="1" applyBorder="1" applyAlignment="1">
      <alignment horizontal="center" vertical="center" wrapText="1"/>
    </xf>
    <xf numFmtId="0" fontId="24" fillId="0" borderId="106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 wrapText="1"/>
    </xf>
    <xf numFmtId="0" fontId="24" fillId="0" borderId="109" xfId="0" applyFont="1" applyBorder="1" applyAlignment="1">
      <alignment horizontal="center" vertical="center" wrapText="1"/>
    </xf>
    <xf numFmtId="0" fontId="24" fillId="0" borderId="110" xfId="0" applyFont="1" applyBorder="1" applyAlignment="1">
      <alignment horizontal="center" vertical="center" wrapText="1"/>
    </xf>
    <xf numFmtId="0" fontId="24" fillId="0" borderId="111" xfId="0" applyFont="1" applyBorder="1" applyAlignment="1">
      <alignment horizontal="center" vertical="center"/>
    </xf>
    <xf numFmtId="0" fontId="25" fillId="0" borderId="1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7" fillId="0" borderId="24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0" fillId="7" borderId="0" xfId="0" applyFont="1" applyFill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center" vertical="center" wrapText="1"/>
    </xf>
    <xf numFmtId="0" fontId="20" fillId="5" borderId="69" xfId="0" applyFont="1" applyFill="1" applyBorder="1" applyAlignment="1">
      <alignment horizontal="center" vertical="center" wrapText="1"/>
    </xf>
    <xf numFmtId="0" fontId="20" fillId="3" borderId="65" xfId="0" applyFont="1" applyFill="1" applyBorder="1" applyAlignment="1">
      <alignment horizontal="center" vertical="center" wrapText="1"/>
    </xf>
    <xf numFmtId="0" fontId="20" fillId="3" borderId="71" xfId="0" applyFont="1" applyFill="1" applyBorder="1" applyAlignment="1">
      <alignment horizontal="center" vertical="center" wrapText="1"/>
    </xf>
    <xf numFmtId="0" fontId="20" fillId="3" borderId="66" xfId="0" applyFont="1" applyFill="1" applyBorder="1" applyAlignment="1">
      <alignment horizontal="center" vertical="center" wrapText="1"/>
    </xf>
    <xf numFmtId="0" fontId="20" fillId="3" borderId="72" xfId="0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20" fillId="3" borderId="73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0" fillId="5" borderId="68" xfId="0" applyFont="1" applyFill="1" applyBorder="1" applyAlignment="1">
      <alignment horizontal="center" vertical="center" wrapText="1"/>
    </xf>
    <xf numFmtId="0" fontId="20" fillId="5" borderId="7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344"/>
  <sheetViews>
    <sheetView showGridLines="0" tabSelected="1"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2.140625" customWidth="1"/>
    <col min="2" max="2" width="9.140625" style="144"/>
    <col min="4" max="4" width="18.42578125" style="144" customWidth="1"/>
    <col min="5" max="5" width="27.7109375" style="144" customWidth="1"/>
    <col min="6" max="7" width="9.140625" style="144"/>
    <col min="8" max="8" width="0" hidden="1" customWidth="1"/>
    <col min="9" max="9" width="19.140625" style="144" customWidth="1"/>
    <col min="10" max="10" width="21.7109375" style="144" customWidth="1"/>
    <col min="11" max="11" width="4.140625" customWidth="1"/>
    <col min="12" max="12" width="21.7109375" customWidth="1"/>
    <col min="13" max="15" width="12.85546875" customWidth="1"/>
    <col min="16" max="16" width="14.5703125" customWidth="1"/>
  </cols>
  <sheetData>
    <row r="1" spans="2:18" s="1" customFormat="1" ht="20.25" customHeight="1" x14ac:dyDescent="0.3">
      <c r="B1" s="152" t="s">
        <v>384</v>
      </c>
      <c r="D1" s="132"/>
      <c r="E1" s="132"/>
      <c r="F1" s="132"/>
      <c r="G1" s="132"/>
      <c r="I1" s="132"/>
      <c r="J1" s="132"/>
    </row>
    <row r="2" spans="2:18" s="1" customFormat="1" ht="14.25" customHeight="1" x14ac:dyDescent="0.25">
      <c r="B2" s="153" t="s">
        <v>385</v>
      </c>
      <c r="D2" s="132"/>
      <c r="E2" s="132"/>
      <c r="F2" s="132"/>
      <c r="G2" s="132"/>
      <c r="I2" s="132"/>
      <c r="J2" s="132"/>
    </row>
    <row r="3" spans="2:18" s="1" customFormat="1" ht="14.25" customHeight="1" x14ac:dyDescent="0.25">
      <c r="B3" s="154" t="s">
        <v>10</v>
      </c>
      <c r="D3" s="132"/>
      <c r="E3" s="132"/>
      <c r="F3" s="132"/>
      <c r="G3" s="132"/>
      <c r="I3" s="132"/>
      <c r="J3" s="132"/>
    </row>
    <row r="4" spans="2:18" s="1" customFormat="1" ht="14.25" customHeight="1" x14ac:dyDescent="0.25">
      <c r="B4" s="155" t="s">
        <v>11</v>
      </c>
      <c r="D4" s="132"/>
      <c r="E4" s="132"/>
      <c r="F4" s="132"/>
      <c r="G4" s="132"/>
      <c r="I4" s="132"/>
      <c r="J4" s="132"/>
    </row>
    <row r="5" spans="2:18" s="1" customFormat="1" ht="14.25" customHeight="1" x14ac:dyDescent="0.25">
      <c r="B5" s="154" t="s">
        <v>382</v>
      </c>
      <c r="D5" s="132"/>
      <c r="E5" s="132"/>
      <c r="F5" s="132"/>
      <c r="G5" s="132"/>
      <c r="I5" s="132"/>
      <c r="J5" s="132"/>
    </row>
    <row r="6" spans="2:18" s="1" customFormat="1" ht="14.25" customHeight="1" x14ac:dyDescent="0.25">
      <c r="B6" s="154" t="s">
        <v>383</v>
      </c>
      <c r="D6" s="132"/>
      <c r="E6" s="132"/>
      <c r="F6" s="132"/>
      <c r="G6" s="132"/>
      <c r="I6" s="132"/>
      <c r="J6" s="132"/>
    </row>
    <row r="7" spans="2:18" s="1" customFormat="1" ht="14.25" customHeight="1" x14ac:dyDescent="0.25">
      <c r="B7" s="156" t="s">
        <v>12</v>
      </c>
      <c r="D7" s="132"/>
      <c r="E7" s="132"/>
      <c r="F7" s="132"/>
      <c r="G7" s="132"/>
      <c r="I7" s="132"/>
      <c r="J7" s="132"/>
    </row>
    <row r="8" spans="2:18" s="1" customFormat="1" ht="14.25" customHeight="1" x14ac:dyDescent="0.25">
      <c r="B8" s="155" t="s">
        <v>13</v>
      </c>
      <c r="D8" s="132"/>
      <c r="E8" s="132"/>
      <c r="F8" s="132"/>
      <c r="G8" s="132"/>
      <c r="I8" s="132"/>
      <c r="J8" s="132"/>
    </row>
    <row r="9" spans="2:18" s="1" customFormat="1" ht="14.25" customHeight="1" x14ac:dyDescent="0.25">
      <c r="B9" s="155" t="s">
        <v>380</v>
      </c>
      <c r="D9" s="132"/>
      <c r="E9" s="132"/>
      <c r="F9" s="132"/>
      <c r="G9" s="132"/>
      <c r="I9" s="132"/>
      <c r="J9" s="132"/>
    </row>
    <row r="10" spans="2:18" s="1" customFormat="1" ht="9" customHeight="1" thickBot="1" x14ac:dyDescent="0.3">
      <c r="B10" s="132"/>
      <c r="D10" s="132"/>
      <c r="E10" s="132"/>
      <c r="F10" s="132"/>
      <c r="G10" s="132"/>
      <c r="I10" s="132"/>
      <c r="J10" s="132"/>
    </row>
    <row r="11" spans="2:18" s="1" customFormat="1" ht="39.75" customHeight="1" thickTop="1" thickBot="1" x14ac:dyDescent="0.3">
      <c r="B11" s="167" t="s">
        <v>379</v>
      </c>
      <c r="C11" s="168"/>
      <c r="D11" s="168"/>
      <c r="E11" s="168"/>
      <c r="F11" s="168"/>
      <c r="G11" s="168"/>
      <c r="H11" s="168"/>
      <c r="I11" s="168"/>
      <c r="J11" s="169"/>
      <c r="L11" s="2" t="s">
        <v>14</v>
      </c>
    </row>
    <row r="12" spans="2:18" s="1" customFormat="1" ht="22.5" customHeight="1" thickBot="1" x14ac:dyDescent="0.3">
      <c r="B12" s="170" t="s">
        <v>375</v>
      </c>
      <c r="C12" s="171"/>
      <c r="D12" s="3" t="s">
        <v>376</v>
      </c>
      <c r="E12" s="172" t="s">
        <v>377</v>
      </c>
      <c r="F12" s="173"/>
      <c r="G12" s="174"/>
      <c r="H12" s="4"/>
      <c r="I12" s="175" t="s">
        <v>378</v>
      </c>
      <c r="J12" s="176"/>
      <c r="L12" s="5" t="s">
        <v>15</v>
      </c>
      <c r="M12" s="6" t="s">
        <v>16</v>
      </c>
      <c r="N12" s="7" t="s">
        <v>17</v>
      </c>
      <c r="O12" s="7" t="s">
        <v>18</v>
      </c>
      <c r="P12" s="8" t="s">
        <v>19</v>
      </c>
      <c r="R12" s="9"/>
    </row>
    <row r="13" spans="2:18" ht="14.25" thickBot="1" x14ac:dyDescent="0.3">
      <c r="B13" s="31" t="s">
        <v>0</v>
      </c>
      <c r="C13" s="32" t="s">
        <v>20</v>
      </c>
      <c r="D13" s="10" t="s">
        <v>21</v>
      </c>
      <c r="E13" s="11" t="s">
        <v>22</v>
      </c>
      <c r="F13" s="10" t="s">
        <v>23</v>
      </c>
      <c r="G13" s="11" t="s">
        <v>24</v>
      </c>
      <c r="H13" s="12" t="s">
        <v>25</v>
      </c>
      <c r="I13" s="13" t="s">
        <v>26</v>
      </c>
      <c r="J13" s="14" t="s">
        <v>27</v>
      </c>
      <c r="K13" s="9"/>
      <c r="L13" s="15" t="str">
        <f>IF(OR(COUNTIF(H13:H66,"LIBS150")&gt;1, COUNTIF(H13:H66,"MATH221")&gt;1,COUNTIF(H13:H66,"MATH222")&gt;1,COUNTIF(H13:H66,"EGRN151")&gt;1),"중복","중복없음")</f>
        <v>중복없음</v>
      </c>
      <c r="M13" s="16">
        <f>SUMIF($J$13:$J$602,"이학사선택교양",$F$13:$F$602)</f>
        <v>0</v>
      </c>
      <c r="N13" s="17">
        <f>SUMIF($J$13:$J$602,"S",$F$13:$F$602)</f>
        <v>0</v>
      </c>
      <c r="O13" s="17">
        <f>SUMIF($J$13:$J$602,"SA",$F$13:$F$602)</f>
        <v>0</v>
      </c>
      <c r="P13" s="18">
        <f>SUMIF($I$13:$I$602,"전공선택",$F$13:$F$602)</f>
        <v>0</v>
      </c>
      <c r="Q13" s="9"/>
      <c r="R13" s="9"/>
    </row>
    <row r="14" spans="2:18" ht="14.25" thickTop="1" x14ac:dyDescent="0.25">
      <c r="B14" s="177"/>
      <c r="C14" s="180" t="s">
        <v>381</v>
      </c>
      <c r="D14" s="145"/>
      <c r="E14" s="157"/>
      <c r="F14" s="149" t="e">
        <f>VLOOKUP(D14,폐지및신설교과목록!$C$9:$F$117,3,FALSE)</f>
        <v>#N/A</v>
      </c>
      <c r="G14" s="161"/>
      <c r="H14" s="19">
        <f>IF(OR(D14="LIBS151",D14="LIBS152"),"LIBS150",IF(D14="MATH161","MATH221",IF(D14="MATH162","MATH222",IF(OR(D14="COSE101",D14="COSE102"),"EGRN151",D14))))</f>
        <v>0</v>
      </c>
      <c r="I14" s="133" t="e">
        <f>IF(OR(G14="R",G14="NA",G14="F"),"미취득학점",IF(OR(VLOOKUP(H14,폐지및신설교과목록!$C$9:$J$117,8,FALSE)="S",VLOOKUP(H14,폐지및신설교과목록!$C$9:$J$117,8,FALSE)="SA",VLOOKUP(H14,폐지및신설교과목록!$C$9:$J$117,8,FALSE)="A"),"전공선택",IF(OR(VLOOKUP(H14,폐지및신설교과목록!$C$11:$K$117,8,FALSE)="문학사선택교양",VLOOKUP(H14,폐지및신설교과목록!$C$11:$K$117,8,FALSE)="이학사선택교양"),"교양",IF(VLOOKUP(H14,폐지및신설교과목록!$C$9:$J$117,8,FALSE)="NA","전공필수","그외"))))</f>
        <v>#N/A</v>
      </c>
      <c r="J14" s="134" t="e">
        <f>IF(OR(G14="R",G14="NA",G14="F"),"미취득학점",IF(OR(VLOOKUP(H14,폐지및신설교과목록!$C$11:$K$117,8,FALSE)="SA",VLOOKUP(H14,폐지및신설교과목록!$C$11:$K$117,8,FALSE)="A",VLOOKUP(H14,폐지및신설교과목록!$C$11:$K$117,8,FALSE)="S",VLOOKUP(H14,폐지및신설교과목록!$C$11:$K$117,8,FALSE)="문학사선택교양",VLOOKUP(H14,폐지및신설교과목록!$C$11:$K$117,8,FALSE)="이학사선택교양",VLOOKUP(H14,폐지및신설교과목록!$C$11:$K$117,8,FALSE)="NA"),VLOOKUP(H14,폐지및신설교과목록!$C$11:$K$117,8,FALSE),"그외"))</f>
        <v>#N/A</v>
      </c>
      <c r="K14" s="9"/>
      <c r="L14" s="9"/>
      <c r="M14" s="9"/>
      <c r="N14" s="9"/>
      <c r="O14" s="9"/>
      <c r="P14" s="9"/>
      <c r="Q14" s="9"/>
      <c r="R14" s="9"/>
    </row>
    <row r="15" spans="2:18" ht="13.5" x14ac:dyDescent="0.25">
      <c r="B15" s="178"/>
      <c r="C15" s="181"/>
      <c r="D15" s="147"/>
      <c r="E15" s="158"/>
      <c r="F15" s="150" t="e">
        <f>VLOOKUP(D15,폐지및신설교과목록!$C$9:$F$117,3,FALSE)</f>
        <v>#N/A</v>
      </c>
      <c r="G15" s="158"/>
      <c r="H15" s="20">
        <f t="shared" ref="H15:H54" si="0">IF(OR(D15="LIBS151",D15="LIBS152"),"LIBS150",IF(D15="MATH161","MATH221",IF(D15="MATH162","MATH222",IF(OR(D15="COSE101",D15="COSE102"),"EGRN151",D15))))</f>
        <v>0</v>
      </c>
      <c r="I15" s="135" t="e">
        <f>IF(OR(G15="R",G15="NA",G15="F"),"미취득학점",IF(OR(VLOOKUP(H15,폐지및신설교과목록!$C$9:$J$117,8,FALSE)="S",VLOOKUP(H15,폐지및신설교과목록!$C$9:$J$117,8,FALSE)="SA",VLOOKUP(H15,폐지및신설교과목록!$C$9:$J$117,8,FALSE)="A"),"전공선택",IF(OR(VLOOKUP(H15,폐지및신설교과목록!$C$11:$K$117,8,FALSE)="문학사선택교양",VLOOKUP(H15,폐지및신설교과목록!$C$11:$K$117,8,FALSE)="이학사선택교양"),"교양",IF(VLOOKUP(H15,폐지및신설교과목록!$C$9:$J$117,8,FALSE)="NA","전공필수","그외"))))</f>
        <v>#N/A</v>
      </c>
      <c r="J15" s="136" t="e">
        <f>IF(OR(G15="R",G15="NA",G15="F"),"미취득학점",IF(OR(VLOOKUP(H15,폐지및신설교과목록!$C$11:$K$117,8,FALSE)="SA",VLOOKUP(H15,폐지및신설교과목록!$C$11:$K$117,8,FALSE)="A",VLOOKUP(H15,폐지및신설교과목록!$C$11:$K$117,8,FALSE)="S",VLOOKUP(H15,폐지및신설교과목록!$C$11:$K$117,8,FALSE)="문학사선택교양",VLOOKUP(H15,폐지및신설교과목록!$C$11:$K$117,8,FALSE)="이학사선택교양",VLOOKUP(H15,폐지및신설교과목록!$C$11:$K$117,8,FALSE)="NA"),VLOOKUP(H15,폐지및신설교과목록!$C$11:$K$117,8,FALSE),"그외"))</f>
        <v>#N/A</v>
      </c>
      <c r="K15" s="9"/>
      <c r="L15" s="9"/>
      <c r="M15" s="9"/>
      <c r="N15" s="9"/>
      <c r="O15" s="9"/>
      <c r="P15" s="9"/>
      <c r="Q15" s="9"/>
      <c r="R15" s="9"/>
    </row>
    <row r="16" spans="2:18" ht="15" x14ac:dyDescent="0.25">
      <c r="B16" s="178"/>
      <c r="C16" s="181"/>
      <c r="D16" s="147"/>
      <c r="E16" s="158"/>
      <c r="F16" s="150" t="e">
        <f>VLOOKUP(D16,폐지및신설교과목록!$C$9:$F$117,3,FALSE)</f>
        <v>#N/A</v>
      </c>
      <c r="G16" s="158"/>
      <c r="H16" s="20">
        <f t="shared" si="0"/>
        <v>0</v>
      </c>
      <c r="I16" s="135" t="e">
        <f>IF(OR(G16="R",G16="NA",G16="F"),"미취득학점",IF(OR(VLOOKUP(H16,폐지및신설교과목록!$C$9:$J$117,8,FALSE)="S",VLOOKUP(H16,폐지및신설교과목록!$C$9:$J$117,8,FALSE)="SA",VLOOKUP(H16,폐지및신설교과목록!$C$9:$J$117,8,FALSE)="A"),"전공선택",IF(OR(VLOOKUP(H16,폐지및신설교과목록!$C$11:$K$117,8,FALSE)="문학사선택교양",VLOOKUP(H16,폐지및신설교과목록!$C$11:$K$117,8,FALSE)="이학사선택교양"),"교양",IF(VLOOKUP(H16,폐지및신설교과목록!$C$9:$J$117,8,FALSE)="NA","전공필수","그외"))))</f>
        <v>#N/A</v>
      </c>
      <c r="J16" s="136" t="e">
        <f>IF(OR(G16="R",G16="NA",G16="F"),"미취득학점",IF(OR(VLOOKUP(H16,폐지및신설교과목록!$C$11:$K$117,8,FALSE)="SA",VLOOKUP(H16,폐지및신설교과목록!$C$11:$K$117,8,FALSE)="A",VLOOKUP(H16,폐지및신설교과목록!$C$11:$K$117,8,FALSE)="S",VLOOKUP(H16,폐지및신설교과목록!$C$11:$K$117,8,FALSE)="문학사선택교양",VLOOKUP(H16,폐지및신설교과목록!$C$11:$K$117,8,FALSE)="이학사선택교양",VLOOKUP(H16,폐지및신설교과목록!$C$11:$K$117,8,FALSE)="NA"),VLOOKUP(H16,폐지및신설교과목록!$C$11:$K$117,8,FALSE),"그외"))</f>
        <v>#N/A</v>
      </c>
      <c r="K16" s="9"/>
      <c r="L16" s="21" t="s">
        <v>29</v>
      </c>
      <c r="M16" s="1"/>
      <c r="N16" s="1"/>
      <c r="O16" s="1"/>
      <c r="P16" s="1"/>
      <c r="Q16" s="1"/>
      <c r="R16" s="9"/>
    </row>
    <row r="17" spans="2:19" ht="13.5" x14ac:dyDescent="0.25">
      <c r="B17" s="178"/>
      <c r="C17" s="181"/>
      <c r="D17" s="147"/>
      <c r="E17" s="159"/>
      <c r="F17" s="150" t="e">
        <f>VLOOKUP(D17,폐지및신설교과목록!$C$9:$F$117,3,FALSE)</f>
        <v>#N/A</v>
      </c>
      <c r="G17" s="158"/>
      <c r="H17" s="20">
        <f t="shared" si="0"/>
        <v>0</v>
      </c>
      <c r="I17" s="135" t="e">
        <f>IF(OR(G17="R",G17="NA",G17="F"),"미취득학점",IF(OR(VLOOKUP(H17,폐지및신설교과목록!$C$9:$J$117,8,FALSE)="S",VLOOKUP(H17,폐지및신설교과목록!$C$9:$J$117,8,FALSE)="SA",VLOOKUP(H17,폐지및신설교과목록!$C$9:$J$117,8,FALSE)="A"),"전공선택",IF(OR(VLOOKUP(H17,폐지및신설교과목록!$C$11:$K$117,8,FALSE)="문학사선택교양",VLOOKUP(H17,폐지및신설교과목록!$C$11:$K$117,8,FALSE)="이학사선택교양"),"교양",IF(VLOOKUP(H17,폐지및신설교과목록!$C$9:$J$117,8,FALSE)="NA","전공필수","그외"))))</f>
        <v>#N/A</v>
      </c>
      <c r="J17" s="136" t="e">
        <f>IF(OR(G17="R",G17="NA",G17="F"),"미취득학점",IF(OR(VLOOKUP(H17,폐지및신설교과목록!$C$11:$K$117,8,FALSE)="SA",VLOOKUP(H17,폐지및신설교과목록!$C$11:$K$117,8,FALSE)="A",VLOOKUP(H17,폐지및신설교과목록!$C$11:$K$117,8,FALSE)="S",VLOOKUP(H17,폐지및신설교과목록!$C$11:$K$117,8,FALSE)="문학사선택교양",VLOOKUP(H17,폐지및신설교과목록!$C$11:$K$117,8,FALSE)="이학사선택교양",VLOOKUP(H17,폐지및신설교과목록!$C$11:$K$117,8,FALSE)="NA"),VLOOKUP(H17,폐지및신설교과목록!$C$11:$K$117,8,FALSE),"그외"))</f>
        <v>#N/A</v>
      </c>
      <c r="K17" s="9"/>
      <c r="L17" s="22" t="s">
        <v>4</v>
      </c>
      <c r="M17" s="23" t="s">
        <v>5</v>
      </c>
      <c r="N17" s="22" t="s">
        <v>6</v>
      </c>
      <c r="O17" s="22" t="s">
        <v>7</v>
      </c>
      <c r="P17" s="22" t="s">
        <v>8</v>
      </c>
      <c r="Q17" s="22" t="s">
        <v>9</v>
      </c>
      <c r="R17" s="9"/>
    </row>
    <row r="18" spans="2:19" ht="13.5" x14ac:dyDescent="0.25">
      <c r="B18" s="178"/>
      <c r="C18" s="181"/>
      <c r="D18" s="147"/>
      <c r="E18" s="159"/>
      <c r="F18" s="150" t="e">
        <f>VLOOKUP(D18,폐지및신설교과목록!$C$9:$F$117,3,FALSE)</f>
        <v>#N/A</v>
      </c>
      <c r="G18" s="158"/>
      <c r="H18" s="20">
        <f t="shared" si="0"/>
        <v>0</v>
      </c>
      <c r="I18" s="135" t="e">
        <f>IF(OR(G18="R",G18="NA",G18="F"),"미취득학점",IF(OR(VLOOKUP(H18,폐지및신설교과목록!$C$9:$J$117,8,FALSE)="S",VLOOKUP(H18,폐지및신설교과목록!$C$9:$J$117,8,FALSE)="SA",VLOOKUP(H18,폐지및신설교과목록!$C$9:$J$117,8,FALSE)="A"),"전공선택",IF(OR(VLOOKUP(H18,폐지및신설교과목록!$C$11:$K$117,8,FALSE)="문학사선택교양",VLOOKUP(H18,폐지및신설교과목록!$C$11:$K$117,8,FALSE)="이학사선택교양"),"교양",IF(VLOOKUP(H18,폐지및신설교과목록!$C$9:$J$117,8,FALSE)="NA","전공필수","그외"))))</f>
        <v>#N/A</v>
      </c>
      <c r="J18" s="136" t="e">
        <f>IF(OR(G18="R",G18="NA",G18="F"),"미취득학점",IF(OR(VLOOKUP(H18,폐지및신설교과목록!$C$11:$K$117,8,FALSE)="SA",VLOOKUP(H18,폐지및신설교과목록!$C$11:$K$117,8,FALSE)="A",VLOOKUP(H18,폐지및신설교과목록!$C$11:$K$117,8,FALSE)="S",VLOOKUP(H18,폐지및신설교과목록!$C$11:$K$117,8,FALSE)="문학사선택교양",VLOOKUP(H18,폐지및신설교과목록!$C$11:$K$117,8,FALSE)="이학사선택교양",VLOOKUP(H18,폐지및신설교과목록!$C$11:$K$117,8,FALSE)="NA"),VLOOKUP(H18,폐지및신설교과목록!$C$11:$K$117,8,FALSE),"그외"))</f>
        <v>#N/A</v>
      </c>
      <c r="K18" s="9"/>
      <c r="L18" s="24">
        <v>2019</v>
      </c>
      <c r="M18" s="25" t="s">
        <v>28</v>
      </c>
      <c r="N18" s="24" t="s">
        <v>30</v>
      </c>
      <c r="O18" s="24" t="s">
        <v>31</v>
      </c>
      <c r="P18" s="24">
        <v>3</v>
      </c>
      <c r="Q18" s="24" t="s">
        <v>32</v>
      </c>
      <c r="R18" s="9"/>
    </row>
    <row r="19" spans="2:19" ht="13.5" x14ac:dyDescent="0.25">
      <c r="B19" s="178"/>
      <c r="C19" s="181"/>
      <c r="D19" s="147"/>
      <c r="E19" s="159"/>
      <c r="F19" s="150" t="e">
        <f>VLOOKUP(D19,폐지및신설교과목록!$C$9:$F$117,3,FALSE)</f>
        <v>#N/A</v>
      </c>
      <c r="G19" s="160"/>
      <c r="H19" s="20">
        <f t="shared" si="0"/>
        <v>0</v>
      </c>
      <c r="I19" s="135" t="e">
        <f>IF(OR(G19="R",G19="NA",G19="F"),"미취득학점",IF(OR(VLOOKUP(H19,폐지및신설교과목록!$C$9:$J$117,8,FALSE)="S",VLOOKUP(H19,폐지및신설교과목록!$C$9:$J$117,8,FALSE)="SA",VLOOKUP(H19,폐지및신설교과목록!$C$9:$J$117,8,FALSE)="A"),"전공선택",IF(OR(VLOOKUP(H19,폐지및신설교과목록!$C$11:$K$117,8,FALSE)="문학사선택교양",VLOOKUP(H19,폐지및신설교과목록!$C$11:$K$117,8,FALSE)="이학사선택교양"),"교양",IF(VLOOKUP(H19,폐지및신설교과목록!$C$9:$J$117,8,FALSE)="NA","전공필수","그외"))))</f>
        <v>#N/A</v>
      </c>
      <c r="J19" s="136" t="e">
        <f>IF(OR(G19="R",G19="NA",G19="F"),"미취득학점",IF(OR(VLOOKUP(H19,폐지및신설교과목록!$C$11:$K$117,8,FALSE)="SA",VLOOKUP(H19,폐지및신설교과목록!$C$11:$K$117,8,FALSE)="A",VLOOKUP(H19,폐지및신설교과목록!$C$11:$K$117,8,FALSE)="S",VLOOKUP(H19,폐지및신설교과목록!$C$11:$K$117,8,FALSE)="문학사선택교양",VLOOKUP(H19,폐지및신설교과목록!$C$11:$K$117,8,FALSE)="이학사선택교양",VLOOKUP(H19,폐지및신설교과목록!$C$11:$K$117,8,FALSE)="NA"),VLOOKUP(H19,폐지및신설교과목록!$C$11:$K$117,8,FALSE),"그외"))</f>
        <v>#N/A</v>
      </c>
      <c r="K19" s="9"/>
      <c r="L19" s="9"/>
      <c r="M19" s="9"/>
      <c r="N19" s="9"/>
      <c r="O19" s="9"/>
      <c r="P19" s="9"/>
      <c r="Q19" s="9"/>
      <c r="R19" s="26"/>
      <c r="S19" s="27"/>
    </row>
    <row r="20" spans="2:19" ht="13.5" x14ac:dyDescent="0.25">
      <c r="B20" s="178"/>
      <c r="C20" s="181"/>
      <c r="D20" s="147"/>
      <c r="E20" s="148"/>
      <c r="F20" s="150" t="e">
        <f>VLOOKUP(D20,폐지및신설교과목록!$C$9:$F$117,3,FALSE)</f>
        <v>#N/A</v>
      </c>
      <c r="G20" s="158"/>
      <c r="H20" s="20">
        <f t="shared" si="0"/>
        <v>0</v>
      </c>
      <c r="I20" s="135" t="e">
        <f>IF(OR(G20="R",G20="NA",G20="F"),"미취득학점",IF(OR(VLOOKUP(H20,폐지및신설교과목록!$C$9:$J$117,8,FALSE)="S",VLOOKUP(H20,폐지및신설교과목록!$C$9:$J$117,8,FALSE)="SA",VLOOKUP(H20,폐지및신설교과목록!$C$9:$J$117,8,FALSE)="A"),"전공선택",IF(OR(VLOOKUP(H20,폐지및신설교과목록!$C$11:$K$117,8,FALSE)="문학사선택교양",VLOOKUP(H20,폐지및신설교과목록!$C$11:$K$117,8,FALSE)="이학사선택교양"),"교양",IF(VLOOKUP(H20,폐지및신설교과목록!$C$9:$J$117,8,FALSE)="NA","전공필수","그외"))))</f>
        <v>#N/A</v>
      </c>
      <c r="J20" s="136" t="e">
        <f>IF(OR(G20="R",G20="NA",G20="F"),"미취득학점",IF(OR(VLOOKUP(H20,폐지및신설교과목록!$C$11:$K$117,8,FALSE)="SA",VLOOKUP(H20,폐지및신설교과목록!$C$11:$K$117,8,FALSE)="A",VLOOKUP(H20,폐지및신설교과목록!$C$11:$K$117,8,FALSE)="S",VLOOKUP(H20,폐지및신설교과목록!$C$11:$K$117,8,FALSE)="문학사선택교양",VLOOKUP(H20,폐지및신설교과목록!$C$11:$K$117,8,FALSE)="이학사선택교양",VLOOKUP(H20,폐지및신설교과목록!$C$11:$K$117,8,FALSE)="NA"),VLOOKUP(H20,폐지및신설교과목록!$C$11:$K$117,8,FALSE),"그외"))</f>
        <v>#N/A</v>
      </c>
      <c r="K20" s="9"/>
      <c r="L20" s="26"/>
      <c r="M20" s="26"/>
      <c r="N20" s="26"/>
      <c r="O20" s="26"/>
      <c r="P20" s="26"/>
      <c r="Q20" s="26"/>
      <c r="R20" s="26"/>
      <c r="S20" s="27"/>
    </row>
    <row r="21" spans="2:19" ht="13.5" x14ac:dyDescent="0.25">
      <c r="B21" s="178"/>
      <c r="C21" s="181"/>
      <c r="D21" s="147"/>
      <c r="E21" s="148"/>
      <c r="F21" s="150" t="e">
        <f>VLOOKUP(D21,폐지및신설교과목록!$C$9:$F$117,3,FALSE)</f>
        <v>#N/A</v>
      </c>
      <c r="G21" s="148"/>
      <c r="H21" s="20">
        <f t="shared" si="0"/>
        <v>0</v>
      </c>
      <c r="I21" s="135" t="e">
        <f>IF(OR(G21="R",G21="NA",G21="F"),"미취득학점",IF(OR(VLOOKUP(H21,폐지및신설교과목록!$C$9:$J$117,8,FALSE)="S",VLOOKUP(H21,폐지및신설교과목록!$C$9:$J$117,8,FALSE)="SA",VLOOKUP(H21,폐지및신설교과목록!$C$9:$J$117,8,FALSE)="A"),"전공선택",IF(OR(VLOOKUP(H21,폐지및신설교과목록!$C$11:$K$117,8,FALSE)="문학사선택교양",VLOOKUP(H21,폐지및신설교과목록!$C$11:$K$117,8,FALSE)="이학사선택교양"),"교양",IF(VLOOKUP(H21,폐지및신설교과목록!$C$9:$J$117,8,FALSE)="NA","전공필수","그외"))))</f>
        <v>#N/A</v>
      </c>
      <c r="J21" s="136" t="e">
        <f>IF(OR(G21="R",G21="NA",G21="F"),"미취득학점",IF(OR(VLOOKUP(H21,폐지및신설교과목록!$C$11:$K$117,8,FALSE)="SA",VLOOKUP(H21,폐지및신설교과목록!$C$11:$K$117,8,FALSE)="A",VLOOKUP(H21,폐지및신설교과목록!$C$11:$K$117,8,FALSE)="S",VLOOKUP(H21,폐지및신설교과목록!$C$11:$K$117,8,FALSE)="문학사선택교양",VLOOKUP(H21,폐지및신설교과목록!$C$11:$K$117,8,FALSE)="이학사선택교양",VLOOKUP(H21,폐지및신설교과목록!$C$11:$K$117,8,FALSE)="NA"),VLOOKUP(H21,폐지및신설교과목록!$C$11:$K$117,8,FALSE),"그외"))</f>
        <v>#N/A</v>
      </c>
      <c r="K21" s="9"/>
      <c r="L21" s="26"/>
      <c r="M21" s="26"/>
      <c r="N21" s="26"/>
      <c r="O21" s="26"/>
      <c r="P21" s="26"/>
      <c r="Q21" s="26"/>
      <c r="R21" s="26"/>
      <c r="S21" s="27"/>
    </row>
    <row r="22" spans="2:19" ht="13.5" x14ac:dyDescent="0.25">
      <c r="B22" s="178"/>
      <c r="C22" s="181"/>
      <c r="D22" s="147"/>
      <c r="E22" s="148"/>
      <c r="F22" s="150" t="e">
        <f>VLOOKUP(D22,폐지및신설교과목록!$C$9:$F$117,3,FALSE)</f>
        <v>#N/A</v>
      </c>
      <c r="G22" s="148"/>
      <c r="H22" s="20">
        <f t="shared" si="0"/>
        <v>0</v>
      </c>
      <c r="I22" s="135" t="e">
        <f>IF(OR(G22="R",G22="NA",G22="F"),"미취득학점",IF(OR(VLOOKUP(H22,폐지및신설교과목록!$C$9:$J$117,8,FALSE)="S",VLOOKUP(H22,폐지및신설교과목록!$C$9:$J$117,8,FALSE)="SA",VLOOKUP(H22,폐지및신설교과목록!$C$9:$J$117,8,FALSE)="A"),"전공선택",IF(OR(VLOOKUP(H22,폐지및신설교과목록!$C$11:$K$117,8,FALSE)="문학사선택교양",VLOOKUP(H22,폐지및신설교과목록!$C$11:$K$117,8,FALSE)="이학사선택교양"),"교양",IF(VLOOKUP(H22,폐지및신설교과목록!$C$9:$J$117,8,FALSE)="NA","전공필수","그외"))))</f>
        <v>#N/A</v>
      </c>
      <c r="J22" s="136" t="e">
        <f>IF(OR(G22="R",G22="NA",G22="F"),"미취득학점",IF(OR(VLOOKUP(H22,폐지및신설교과목록!$C$11:$K$117,8,FALSE)="SA",VLOOKUP(H22,폐지및신설교과목록!$C$11:$K$117,8,FALSE)="A",VLOOKUP(H22,폐지및신설교과목록!$C$11:$K$117,8,FALSE)="S",VLOOKUP(H22,폐지및신설교과목록!$C$11:$K$117,8,FALSE)="문학사선택교양",VLOOKUP(H22,폐지및신설교과목록!$C$11:$K$117,8,FALSE)="이학사선택교양",VLOOKUP(H22,폐지및신설교과목록!$C$11:$K$117,8,FALSE)="NA"),VLOOKUP(H22,폐지및신설교과목록!$C$11:$K$117,8,FALSE),"그외"))</f>
        <v>#N/A</v>
      </c>
      <c r="K22" s="9"/>
      <c r="L22" s="26"/>
      <c r="M22" s="26"/>
      <c r="N22" s="26"/>
      <c r="O22" s="26"/>
      <c r="P22" s="26"/>
      <c r="Q22" s="26"/>
      <c r="R22" s="26"/>
      <c r="S22" s="27"/>
    </row>
    <row r="23" spans="2:19" ht="13.5" x14ac:dyDescent="0.25">
      <c r="B23" s="178"/>
      <c r="C23" s="181"/>
      <c r="D23" s="147"/>
      <c r="E23" s="148"/>
      <c r="F23" s="150" t="e">
        <f>VLOOKUP(D23,폐지및신설교과목록!$C$9:$F$117,3,FALSE)</f>
        <v>#N/A</v>
      </c>
      <c r="G23" s="148"/>
      <c r="H23" s="20">
        <f t="shared" si="0"/>
        <v>0</v>
      </c>
      <c r="I23" s="135" t="e">
        <f>IF(OR(G23="R",G23="NA",G23="F"),"미취득학점",IF(OR(VLOOKUP(H23,폐지및신설교과목록!$C$9:$J$117,8,FALSE)="S",VLOOKUP(H23,폐지및신설교과목록!$C$9:$J$117,8,FALSE)="SA",VLOOKUP(H23,폐지및신설교과목록!$C$9:$J$117,8,FALSE)="A"),"전공선택",IF(OR(VLOOKUP(H23,폐지및신설교과목록!$C$11:$K$117,8,FALSE)="문학사선택교양",VLOOKUP(H23,폐지및신설교과목록!$C$11:$K$117,8,FALSE)="이학사선택교양"),"교양",IF(VLOOKUP(H23,폐지및신설교과목록!$C$9:$J$117,8,FALSE)="NA","전공필수","그외"))))</f>
        <v>#N/A</v>
      </c>
      <c r="J23" s="136" t="e">
        <f>IF(OR(G23="R",G23="NA",G23="F"),"미취득학점",IF(OR(VLOOKUP(H23,폐지및신설교과목록!$C$11:$K$117,8,FALSE)="SA",VLOOKUP(H23,폐지및신설교과목록!$C$11:$K$117,8,FALSE)="A",VLOOKUP(H23,폐지및신설교과목록!$C$11:$K$117,8,FALSE)="S",VLOOKUP(H23,폐지및신설교과목록!$C$11:$K$117,8,FALSE)="문학사선택교양",VLOOKUP(H23,폐지및신설교과목록!$C$11:$K$117,8,FALSE)="이학사선택교양",VLOOKUP(H23,폐지및신설교과목록!$C$11:$K$117,8,FALSE)="NA"),VLOOKUP(H23,폐지및신설교과목록!$C$11:$K$117,8,FALSE),"그외"))</f>
        <v>#N/A</v>
      </c>
      <c r="K23" s="9"/>
      <c r="L23" s="26"/>
      <c r="M23" s="26"/>
      <c r="N23" s="26"/>
      <c r="O23" s="26"/>
      <c r="P23" s="26"/>
      <c r="Q23" s="26"/>
      <c r="R23" s="26"/>
      <c r="S23" s="27"/>
    </row>
    <row r="24" spans="2:19" ht="13.5" x14ac:dyDescent="0.25">
      <c r="B24" s="178"/>
      <c r="C24" s="181"/>
      <c r="D24" s="147"/>
      <c r="E24" s="148"/>
      <c r="F24" s="150" t="e">
        <f>VLOOKUP(D24,폐지및신설교과목록!$C$9:$F$117,3,FALSE)</f>
        <v>#N/A</v>
      </c>
      <c r="G24" s="148"/>
      <c r="H24" s="20">
        <f t="shared" si="0"/>
        <v>0</v>
      </c>
      <c r="I24" s="135" t="e">
        <f>IF(OR(G24="R",G24="NA",G24="F"),"미취득학점",IF(OR(VLOOKUP(H24,폐지및신설교과목록!$C$9:$J$117,8,FALSE)="S",VLOOKUP(H24,폐지및신설교과목록!$C$9:$J$117,8,FALSE)="SA",VLOOKUP(H24,폐지및신설교과목록!$C$9:$J$117,8,FALSE)="A"),"전공선택",IF(OR(VLOOKUP(H24,폐지및신설교과목록!$C$11:$K$117,8,FALSE)="문학사선택교양",VLOOKUP(H24,폐지및신설교과목록!$C$11:$K$117,8,FALSE)="이학사선택교양"),"교양",IF(VLOOKUP(H24,폐지및신설교과목록!$C$9:$J$117,8,FALSE)="NA","전공필수","그외"))))</f>
        <v>#N/A</v>
      </c>
      <c r="J24" s="136" t="e">
        <f>IF(OR(G24="R",G24="NA",G24="F"),"미취득학점",IF(OR(VLOOKUP(H24,폐지및신설교과목록!$C$11:$K$117,8,FALSE)="SA",VLOOKUP(H24,폐지및신설교과목록!$C$11:$K$117,8,FALSE)="A",VLOOKUP(H24,폐지및신설교과목록!$C$11:$K$117,8,FALSE)="S",VLOOKUP(H24,폐지및신설교과목록!$C$11:$K$117,8,FALSE)="문학사선택교양",VLOOKUP(H24,폐지및신설교과목록!$C$11:$K$117,8,FALSE)="이학사선택교양",VLOOKUP(H24,폐지및신설교과목록!$C$11:$K$117,8,FALSE)="NA"),VLOOKUP(H24,폐지및신설교과목록!$C$11:$K$117,8,FALSE),"그외"))</f>
        <v>#N/A</v>
      </c>
      <c r="K24" s="9"/>
      <c r="L24" s="26"/>
      <c r="M24" s="26"/>
      <c r="N24" s="26"/>
      <c r="O24" s="26"/>
      <c r="P24" s="26"/>
      <c r="Q24" s="26"/>
      <c r="R24" s="26"/>
      <c r="S24" s="27"/>
    </row>
    <row r="25" spans="2:19" ht="14.25" thickBot="1" x14ac:dyDescent="0.3">
      <c r="B25" s="179"/>
      <c r="C25" s="182"/>
      <c r="D25" s="28"/>
      <c r="E25" s="28"/>
      <c r="F25" s="137" t="e">
        <f>VLOOKUP(D25,폐지및신설교과목록!$C$9:$F$117,3,FALSE)</f>
        <v>#N/A</v>
      </c>
      <c r="G25" s="28"/>
      <c r="H25" s="29"/>
      <c r="I25" s="137"/>
      <c r="J25" s="138"/>
      <c r="K25" s="9"/>
      <c r="L25" s="26"/>
      <c r="M25" s="26"/>
      <c r="N25" s="26"/>
      <c r="O25" s="26"/>
      <c r="P25" s="26"/>
      <c r="Q25" s="26"/>
      <c r="R25" s="26"/>
      <c r="S25" s="27"/>
    </row>
    <row r="26" spans="2:19" ht="9" customHeight="1" thickBot="1" x14ac:dyDescent="0.3">
      <c r="B26" s="151"/>
      <c r="C26" s="30"/>
      <c r="D26" s="139"/>
      <c r="E26" s="139"/>
      <c r="F26" s="139"/>
      <c r="G26" s="139"/>
      <c r="H26" s="30"/>
      <c r="I26" s="139"/>
      <c r="J26" s="140"/>
      <c r="K26" s="9"/>
      <c r="L26" s="26"/>
      <c r="M26" s="26"/>
      <c r="N26" s="26"/>
      <c r="O26" s="26"/>
      <c r="P26" s="26"/>
      <c r="Q26" s="26"/>
      <c r="R26" s="26"/>
      <c r="S26" s="27"/>
    </row>
    <row r="27" spans="2:19" ht="14.25" thickBot="1" x14ac:dyDescent="0.3">
      <c r="B27" s="33" t="s">
        <v>0</v>
      </c>
      <c r="C27" s="34" t="s">
        <v>20</v>
      </c>
      <c r="D27" s="35" t="s">
        <v>21</v>
      </c>
      <c r="E27" s="36" t="s">
        <v>22</v>
      </c>
      <c r="F27" s="35" t="s">
        <v>23</v>
      </c>
      <c r="G27" s="36" t="s">
        <v>24</v>
      </c>
      <c r="H27" s="37" t="s">
        <v>34</v>
      </c>
      <c r="I27" s="38" t="s">
        <v>26</v>
      </c>
      <c r="J27" s="39" t="s">
        <v>27</v>
      </c>
      <c r="K27" s="9"/>
      <c r="L27" s="26"/>
      <c r="M27" s="26"/>
      <c r="N27" s="26"/>
      <c r="O27" s="26"/>
      <c r="P27" s="26"/>
      <c r="Q27" s="26"/>
      <c r="R27" s="26"/>
      <c r="S27" s="27"/>
    </row>
    <row r="28" spans="2:19" ht="14.25" thickTop="1" x14ac:dyDescent="0.25">
      <c r="B28" s="177"/>
      <c r="C28" s="183" t="s">
        <v>35</v>
      </c>
      <c r="D28" s="145"/>
      <c r="E28" s="146"/>
      <c r="F28" s="149" t="e">
        <f>VLOOKUP(D28,폐지및신설교과목록!$C$9:$F$117,3,FALSE)</f>
        <v>#N/A</v>
      </c>
      <c r="G28" s="146"/>
      <c r="H28" s="19">
        <f t="shared" si="0"/>
        <v>0</v>
      </c>
      <c r="I28" s="133" t="e">
        <f>IF(OR(G28="R",G28="NA",G28="F"),"미취득학점",IF(OR(VLOOKUP(H28,폐지및신설교과목록!$C$9:$J$117,8,FALSE)="S",VLOOKUP(H28,폐지및신설교과목록!$C$9:$J$117,8,FALSE)="SA",VLOOKUP(H28,폐지및신설교과목록!$C$9:$J$117,8,FALSE)="A"),"전공선택",IF(OR(VLOOKUP(H28,폐지및신설교과목록!$C$11:$K$117,8,FALSE)="문학사선택교양",VLOOKUP(H28,폐지및신설교과목록!$C$11:$K$117,8,FALSE)="이학사선택교양"),"교양",IF(VLOOKUP(H28,폐지및신설교과목록!$C$9:$J$117,8,FALSE)="NA","전공필수","그외"))))</f>
        <v>#N/A</v>
      </c>
      <c r="J28" s="134" t="e">
        <f>IF(OR(G28="R",G28="NA",G28="F"),"미취득학점",IF(OR(VLOOKUP(H28,폐지및신설교과목록!$C$11:$K$117,8,FALSE)="SA",VLOOKUP(H28,폐지및신설교과목록!$C$11:$K$117,8,FALSE)="A",VLOOKUP(H28,폐지및신설교과목록!$C$11:$K$117,8,FALSE)="S",VLOOKUP(H28,폐지및신설교과목록!$C$11:$K$117,8,FALSE)="문학사선택교양",VLOOKUP(H28,폐지및신설교과목록!$C$11:$K$117,8,FALSE)="이학사선택교양",VLOOKUP(H28,폐지및신설교과목록!$C$11:$K$117,8,FALSE)="NA"),VLOOKUP(H28,폐지및신설교과목록!$C$11:$K$117,8,FALSE),"그외"))</f>
        <v>#N/A</v>
      </c>
      <c r="K28" s="9"/>
      <c r="L28" s="26"/>
      <c r="M28" s="26"/>
      <c r="N28" s="26"/>
      <c r="O28" s="26"/>
      <c r="P28" s="26"/>
      <c r="Q28" s="26"/>
      <c r="R28" s="26"/>
      <c r="S28" s="27"/>
    </row>
    <row r="29" spans="2:19" ht="13.5" x14ac:dyDescent="0.25">
      <c r="B29" s="178"/>
      <c r="C29" s="184"/>
      <c r="D29" s="147"/>
      <c r="E29" s="148"/>
      <c r="F29" s="150" t="e">
        <f>VLOOKUP(D29,폐지및신설교과목록!$C$9:$F$117,3,FALSE)</f>
        <v>#N/A</v>
      </c>
      <c r="G29" s="148"/>
      <c r="H29" s="20">
        <f t="shared" si="0"/>
        <v>0</v>
      </c>
      <c r="I29" s="135" t="e">
        <f>IF(OR(G29="R",G29="NA",G29="F"),"미취득학점",IF(OR(VLOOKUP(H29,폐지및신설교과목록!$C$9:$J$117,8,FALSE)="S",VLOOKUP(H29,폐지및신설교과목록!$C$9:$J$117,8,FALSE)="SA",VLOOKUP(H29,폐지및신설교과목록!$C$9:$J$117,8,FALSE)="A"),"전공선택",IF(OR(VLOOKUP(H29,폐지및신설교과목록!$C$11:$K$117,8,FALSE)="문학사선택교양",VLOOKUP(H29,폐지및신설교과목록!$C$11:$K$117,8,FALSE)="이학사선택교양"),"교양",IF(VLOOKUP(H29,폐지및신설교과목록!$C$9:$J$117,8,FALSE)="NA","전공필수","그외"))))</f>
        <v>#N/A</v>
      </c>
      <c r="J29" s="136" t="e">
        <f>IF(OR(G29="R",G29="NA",G29="F"),"미취득학점",IF(OR(VLOOKUP(H29,폐지및신설교과목록!$C$11:$K$117,8,FALSE)="SA",VLOOKUP(H29,폐지및신설교과목록!$C$11:$K$117,8,FALSE)="A",VLOOKUP(H29,폐지및신설교과목록!$C$11:$K$117,8,FALSE)="S",VLOOKUP(H29,폐지및신설교과목록!$C$11:$K$117,8,FALSE)="문학사선택교양",VLOOKUP(H29,폐지및신설교과목록!$C$11:$K$117,8,FALSE)="이학사선택교양",VLOOKUP(H29,폐지및신설교과목록!$C$11:$K$117,8,FALSE)="NA"),VLOOKUP(H29,폐지및신설교과목록!$C$11:$K$117,8,FALSE),"그외"))</f>
        <v>#N/A</v>
      </c>
      <c r="K29" s="9"/>
      <c r="L29" s="26"/>
      <c r="M29" s="26"/>
      <c r="N29" s="26"/>
      <c r="O29" s="26"/>
      <c r="P29" s="26"/>
      <c r="Q29" s="26"/>
      <c r="R29" s="26"/>
      <c r="S29" s="27"/>
    </row>
    <row r="30" spans="2:19" ht="13.5" x14ac:dyDescent="0.25">
      <c r="B30" s="178"/>
      <c r="C30" s="184"/>
      <c r="D30" s="147"/>
      <c r="E30" s="148"/>
      <c r="F30" s="150" t="e">
        <f>VLOOKUP(D30,폐지및신설교과목록!$C$9:$F$117,3,FALSE)</f>
        <v>#N/A</v>
      </c>
      <c r="G30" s="148"/>
      <c r="H30" s="20">
        <f t="shared" si="0"/>
        <v>0</v>
      </c>
      <c r="I30" s="135" t="e">
        <f>IF(OR(G30="R",G30="NA",G30="F"),"미취득학점",IF(OR(VLOOKUP(H30,폐지및신설교과목록!$C$9:$J$117,8,FALSE)="S",VLOOKUP(H30,폐지및신설교과목록!$C$9:$J$117,8,FALSE)="SA",VLOOKUP(H30,폐지및신설교과목록!$C$9:$J$117,8,FALSE)="A"),"전공선택",IF(OR(VLOOKUP(H30,폐지및신설교과목록!$C$11:$K$117,8,FALSE)="문학사선택교양",VLOOKUP(H30,폐지및신설교과목록!$C$11:$K$117,8,FALSE)="이학사선택교양"),"교양",IF(VLOOKUP(H30,폐지및신설교과목록!$C$9:$J$117,8,FALSE)="NA","전공필수","그외"))))</f>
        <v>#N/A</v>
      </c>
      <c r="J30" s="136" t="e">
        <f>IF(OR(G30="R",G30="NA",G30="F"),"미취득학점",IF(OR(VLOOKUP(H30,폐지및신설교과목록!$C$11:$K$117,8,FALSE)="SA",VLOOKUP(H30,폐지및신설교과목록!$C$11:$K$117,8,FALSE)="A",VLOOKUP(H30,폐지및신설교과목록!$C$11:$K$117,8,FALSE)="S",VLOOKUP(H30,폐지및신설교과목록!$C$11:$K$117,8,FALSE)="문학사선택교양",VLOOKUP(H30,폐지및신설교과목록!$C$11:$K$117,8,FALSE)="이학사선택교양",VLOOKUP(H30,폐지및신설교과목록!$C$11:$K$117,8,FALSE)="NA"),VLOOKUP(H30,폐지및신설교과목록!$C$11:$K$117,8,FALSE),"그외"))</f>
        <v>#N/A</v>
      </c>
      <c r="K30" s="9"/>
      <c r="L30" s="26"/>
      <c r="M30" s="26"/>
      <c r="N30" s="26"/>
      <c r="O30" s="26"/>
      <c r="P30" s="26"/>
      <c r="Q30" s="26"/>
      <c r="R30" s="26"/>
      <c r="S30" s="27"/>
    </row>
    <row r="31" spans="2:19" ht="13.5" x14ac:dyDescent="0.25">
      <c r="B31" s="178"/>
      <c r="C31" s="184"/>
      <c r="D31" s="147"/>
      <c r="E31" s="148"/>
      <c r="F31" s="150" t="e">
        <f>VLOOKUP(D31,폐지및신설교과목록!$C$9:$F$117,3,FALSE)</f>
        <v>#N/A</v>
      </c>
      <c r="G31" s="148"/>
      <c r="H31" s="20">
        <f t="shared" si="0"/>
        <v>0</v>
      </c>
      <c r="I31" s="135" t="e">
        <f>IF(OR(G31="R",G31="NA",G31="F"),"미취득학점",IF(OR(VLOOKUP(H31,폐지및신설교과목록!$C$9:$J$117,8,FALSE)="S",VLOOKUP(H31,폐지및신설교과목록!$C$9:$J$117,8,FALSE)="SA",VLOOKUP(H31,폐지및신설교과목록!$C$9:$J$117,8,FALSE)="A"),"전공선택",IF(OR(VLOOKUP(H31,폐지및신설교과목록!$C$11:$K$117,8,FALSE)="문학사선택교양",VLOOKUP(H31,폐지및신설교과목록!$C$11:$K$117,8,FALSE)="이학사선택교양"),"교양",IF(VLOOKUP(H31,폐지및신설교과목록!$C$9:$J$117,8,FALSE)="NA","전공필수","그외"))))</f>
        <v>#N/A</v>
      </c>
      <c r="J31" s="136" t="e">
        <f>IF(OR(G31="R",G31="NA",G31="F"),"미취득학점",IF(OR(VLOOKUP(H31,폐지및신설교과목록!$C$11:$K$117,8,FALSE)="SA",VLOOKUP(H31,폐지및신설교과목록!$C$11:$K$117,8,FALSE)="A",VLOOKUP(H31,폐지및신설교과목록!$C$11:$K$117,8,FALSE)="S",VLOOKUP(H31,폐지및신설교과목록!$C$11:$K$117,8,FALSE)="문학사선택교양",VLOOKUP(H31,폐지및신설교과목록!$C$11:$K$117,8,FALSE)="이학사선택교양",VLOOKUP(H31,폐지및신설교과목록!$C$11:$K$117,8,FALSE)="NA"),VLOOKUP(H31,폐지및신설교과목록!$C$11:$K$117,8,FALSE),"그외"))</f>
        <v>#N/A</v>
      </c>
      <c r="K31" s="9"/>
      <c r="L31" s="26"/>
      <c r="M31" s="26"/>
      <c r="N31" s="26"/>
      <c r="O31" s="26"/>
      <c r="P31" s="26"/>
      <c r="Q31" s="26"/>
      <c r="R31" s="26"/>
      <c r="S31" s="27"/>
    </row>
    <row r="32" spans="2:19" ht="13.5" x14ac:dyDescent="0.25">
      <c r="B32" s="178"/>
      <c r="C32" s="184"/>
      <c r="D32" s="147"/>
      <c r="E32" s="148"/>
      <c r="F32" s="150" t="e">
        <f>VLOOKUP(D32,폐지및신설교과목록!$C$9:$F$117,3,FALSE)</f>
        <v>#N/A</v>
      </c>
      <c r="G32" s="148"/>
      <c r="H32" s="20">
        <f t="shared" si="0"/>
        <v>0</v>
      </c>
      <c r="I32" s="135" t="e">
        <f>IF(OR(G32="R",G32="NA",G32="F"),"미취득학점",IF(OR(VLOOKUP(H32,폐지및신설교과목록!$C$9:$J$117,8,FALSE)="S",VLOOKUP(H32,폐지및신설교과목록!$C$9:$J$117,8,FALSE)="SA",VLOOKUP(H32,폐지및신설교과목록!$C$9:$J$117,8,FALSE)="A"),"전공선택",IF(OR(VLOOKUP(H32,폐지및신설교과목록!$C$11:$K$117,8,FALSE)="문학사선택교양",VLOOKUP(H32,폐지및신설교과목록!$C$11:$K$117,8,FALSE)="이학사선택교양"),"교양",IF(VLOOKUP(H32,폐지및신설교과목록!$C$9:$J$117,8,FALSE)="NA","전공필수","그외"))))</f>
        <v>#N/A</v>
      </c>
      <c r="J32" s="136" t="e">
        <f>IF(OR(G32="R",G32="NA",G32="F"),"미취득학점",IF(OR(VLOOKUP(H32,폐지및신설교과목록!$C$11:$K$117,8,FALSE)="SA",VLOOKUP(H32,폐지및신설교과목록!$C$11:$K$117,8,FALSE)="A",VLOOKUP(H32,폐지및신설교과목록!$C$11:$K$117,8,FALSE)="S",VLOOKUP(H32,폐지및신설교과목록!$C$11:$K$117,8,FALSE)="문학사선택교양",VLOOKUP(H32,폐지및신설교과목록!$C$11:$K$117,8,FALSE)="이학사선택교양",VLOOKUP(H32,폐지및신설교과목록!$C$11:$K$117,8,FALSE)="NA"),VLOOKUP(H32,폐지및신설교과목록!$C$11:$K$117,8,FALSE),"그외"))</f>
        <v>#N/A</v>
      </c>
      <c r="K32" s="9"/>
      <c r="L32" s="26"/>
      <c r="M32" s="26"/>
      <c r="N32" s="26"/>
      <c r="O32" s="26"/>
      <c r="P32" s="26"/>
      <c r="Q32" s="26"/>
      <c r="R32" s="26"/>
      <c r="S32" s="27"/>
    </row>
    <row r="33" spans="2:19" ht="14.25" thickBot="1" x14ac:dyDescent="0.3">
      <c r="B33" s="179"/>
      <c r="C33" s="185"/>
      <c r="D33" s="28" t="s">
        <v>33</v>
      </c>
      <c r="E33" s="28"/>
      <c r="F33" s="137" t="e">
        <f>SUM(F28:F32)</f>
        <v>#N/A</v>
      </c>
      <c r="G33" s="28"/>
      <c r="H33" s="29"/>
      <c r="I33" s="137"/>
      <c r="J33" s="138"/>
      <c r="K33" s="9"/>
      <c r="L33" s="26"/>
      <c r="M33" s="26"/>
      <c r="N33" s="26"/>
      <c r="O33" s="26"/>
      <c r="P33" s="26"/>
      <c r="Q33" s="26"/>
      <c r="R33" s="26"/>
      <c r="S33" s="27"/>
    </row>
    <row r="34" spans="2:19" ht="9" customHeight="1" x14ac:dyDescent="0.25">
      <c r="B34" s="151"/>
      <c r="C34" s="30"/>
      <c r="D34" s="139"/>
      <c r="E34" s="139"/>
      <c r="F34" s="139"/>
      <c r="G34" s="139"/>
      <c r="H34" s="30"/>
      <c r="I34" s="139"/>
      <c r="J34" s="140"/>
      <c r="K34" s="9"/>
      <c r="L34" s="26"/>
      <c r="M34" s="26"/>
      <c r="N34" s="26"/>
      <c r="O34" s="26"/>
      <c r="P34" s="26"/>
      <c r="Q34" s="26"/>
      <c r="R34" s="26"/>
      <c r="S34" s="27"/>
    </row>
    <row r="35" spans="2:19" ht="14.25" thickBot="1" x14ac:dyDescent="0.3">
      <c r="B35" s="40" t="s">
        <v>0</v>
      </c>
      <c r="C35" s="41" t="s">
        <v>20</v>
      </c>
      <c r="D35" s="42" t="s">
        <v>21</v>
      </c>
      <c r="E35" s="43" t="s">
        <v>22</v>
      </c>
      <c r="F35" s="42" t="s">
        <v>23</v>
      </c>
      <c r="G35" s="43" t="s">
        <v>24</v>
      </c>
      <c r="H35" s="44" t="s">
        <v>34</v>
      </c>
      <c r="I35" s="45" t="s">
        <v>36</v>
      </c>
      <c r="J35" s="46" t="s">
        <v>27</v>
      </c>
      <c r="K35" s="9"/>
      <c r="L35" s="26"/>
      <c r="M35" s="26"/>
      <c r="N35" s="26"/>
      <c r="O35" s="26"/>
      <c r="P35" s="26"/>
      <c r="Q35" s="26"/>
      <c r="R35" s="26"/>
      <c r="S35" s="27"/>
    </row>
    <row r="36" spans="2:19" ht="14.25" thickTop="1" x14ac:dyDescent="0.25">
      <c r="B36" s="177"/>
      <c r="C36" s="180" t="s">
        <v>37</v>
      </c>
      <c r="D36" s="145"/>
      <c r="E36" s="157"/>
      <c r="F36" s="149" t="e">
        <f>VLOOKUP(D36,폐지및신설교과목록!$C$9:$F$117,3,FALSE)</f>
        <v>#N/A</v>
      </c>
      <c r="G36" s="157"/>
      <c r="H36" s="19">
        <f t="shared" si="0"/>
        <v>0</v>
      </c>
      <c r="I36" s="133" t="e">
        <f>IF(OR(G36="R",G36="NA",G36="F"),"미취득학점",IF(OR(VLOOKUP(H36,폐지및신설교과목록!$C$9:$J$117,8,FALSE)="S",VLOOKUP(H36,폐지및신설교과목록!$C$9:$J$117,8,FALSE)="SA",VLOOKUP(H36,폐지및신설교과목록!$C$9:$J$117,8,FALSE)="A"),"전공선택",IF(OR(VLOOKUP(H36,폐지및신설교과목록!$C$11:$K$117,8,FALSE)="문학사선택교양",VLOOKUP(H36,폐지및신설교과목록!$C$11:$K$117,8,FALSE)="이학사선택교양"),"교양",IF(VLOOKUP(H36,폐지및신설교과목록!$C$9:$J$117,8,FALSE)="NA","전공필수","그외"))))</f>
        <v>#N/A</v>
      </c>
      <c r="J36" s="134" t="e">
        <f>IF(OR(G36="R",G36="NA",G36="F"),"미취득학점",IF(OR(VLOOKUP(H36,폐지및신설교과목록!$C$11:$K$117,8,FALSE)="SA",VLOOKUP(H36,폐지및신설교과목록!$C$11:$K$117,8,FALSE)="A",VLOOKUP(H36,폐지및신설교과목록!$C$11:$K$117,8,FALSE)="S",VLOOKUP(H36,폐지및신설교과목록!$C$11:$K$117,8,FALSE)="문학사선택교양",VLOOKUP(H36,폐지및신설교과목록!$C$11:$K$117,8,FALSE)="이학사선택교양",VLOOKUP(H36,폐지및신설교과목록!$C$11:$K$117,8,FALSE)="NA"),VLOOKUP(H36,폐지및신설교과목록!$C$11:$K$117,8,FALSE),"그외"))</f>
        <v>#N/A</v>
      </c>
      <c r="K36" s="9"/>
      <c r="L36" s="26"/>
      <c r="M36" s="26"/>
      <c r="N36" s="26"/>
      <c r="O36" s="26"/>
      <c r="P36" s="26"/>
      <c r="Q36" s="26"/>
      <c r="R36" s="26"/>
      <c r="S36" s="27"/>
    </row>
    <row r="37" spans="2:19" ht="13.5" x14ac:dyDescent="0.25">
      <c r="B37" s="178"/>
      <c r="C37" s="181"/>
      <c r="D37" s="147"/>
      <c r="E37" s="159"/>
      <c r="F37" s="150" t="e">
        <f>VLOOKUP(D37,폐지및신설교과목록!$C$9:$F$117,3,FALSE)</f>
        <v>#N/A</v>
      </c>
      <c r="G37" s="159"/>
      <c r="H37" s="20">
        <f t="shared" si="0"/>
        <v>0</v>
      </c>
      <c r="I37" s="135" t="e">
        <f>IF(OR(G37="R",G37="NA",G37="F"),"미취득학점",IF(OR(VLOOKUP(H37,폐지및신설교과목록!$C$9:$J$117,8,FALSE)="S",VLOOKUP(H37,폐지및신설교과목록!$C$9:$J$117,8,FALSE)="SA",VLOOKUP(H37,폐지및신설교과목록!$C$9:$J$117,8,FALSE)="A"),"전공선택",IF(OR(VLOOKUP(H37,폐지및신설교과목록!$C$11:$K$117,8,FALSE)="문학사선택교양",VLOOKUP(H37,폐지및신설교과목록!$C$11:$K$117,8,FALSE)="이학사선택교양"),"교양",IF(VLOOKUP(H37,폐지및신설교과목록!$C$9:$J$117,8,FALSE)="NA","전공필수","그외"))))</f>
        <v>#N/A</v>
      </c>
      <c r="J37" s="136" t="e">
        <f>IF(OR(G37="R",G37="NA",G37="F"),"미취득학점",IF(OR(VLOOKUP(H37,폐지및신설교과목록!$C$11:$K$117,8,FALSE)="SA",VLOOKUP(H37,폐지및신설교과목록!$C$11:$K$117,8,FALSE)="A",VLOOKUP(H37,폐지및신설교과목록!$C$11:$K$117,8,FALSE)="S",VLOOKUP(H37,폐지및신설교과목록!$C$11:$K$117,8,FALSE)="문학사선택교양",VLOOKUP(H37,폐지및신설교과목록!$C$11:$K$117,8,FALSE)="이학사선택교양",VLOOKUP(H37,폐지및신설교과목록!$C$11:$K$117,8,FALSE)="NA"),VLOOKUP(H37,폐지및신설교과목록!$C$11:$K$117,8,FALSE),"그외"))</f>
        <v>#N/A</v>
      </c>
      <c r="K37" s="9"/>
      <c r="L37" s="26"/>
      <c r="M37" s="26"/>
      <c r="N37" s="26"/>
      <c r="O37" s="26"/>
      <c r="P37" s="26"/>
      <c r="Q37" s="26"/>
      <c r="R37" s="26"/>
      <c r="S37" s="27"/>
    </row>
    <row r="38" spans="2:19" ht="13.5" x14ac:dyDescent="0.25">
      <c r="B38" s="178"/>
      <c r="C38" s="181"/>
      <c r="D38" s="147"/>
      <c r="E38" s="159"/>
      <c r="F38" s="150" t="e">
        <f>VLOOKUP(D38,폐지및신설교과목록!$C$9:$F$117,3,FALSE)</f>
        <v>#N/A</v>
      </c>
      <c r="G38" s="159"/>
      <c r="H38" s="20">
        <f t="shared" si="0"/>
        <v>0</v>
      </c>
      <c r="I38" s="135" t="e">
        <f>IF(OR(G38="R",G38="NA",G38="F"),"미취득학점",IF(OR(VLOOKUP(H38,폐지및신설교과목록!$C$9:$J$117,8,FALSE)="S",VLOOKUP(H38,폐지및신설교과목록!$C$9:$J$117,8,FALSE)="SA",VLOOKUP(H38,폐지및신설교과목록!$C$9:$J$117,8,FALSE)="A"),"전공선택",IF(OR(VLOOKUP(H38,폐지및신설교과목록!$C$11:$K$117,8,FALSE)="문학사선택교양",VLOOKUP(H38,폐지및신설교과목록!$C$11:$K$117,8,FALSE)="이학사선택교양"),"교양",IF(VLOOKUP(H38,폐지및신설교과목록!$C$9:$J$117,8,FALSE)="NA","전공필수","그외"))))</f>
        <v>#N/A</v>
      </c>
      <c r="J38" s="136" t="e">
        <f>IF(OR(G38="R",G38="NA",G38="F"),"미취득학점",IF(OR(VLOOKUP(H38,폐지및신설교과목록!$C$11:$K$117,8,FALSE)="SA",VLOOKUP(H38,폐지및신설교과목록!$C$11:$K$117,8,FALSE)="A",VLOOKUP(H38,폐지및신설교과목록!$C$11:$K$117,8,FALSE)="S",VLOOKUP(H38,폐지및신설교과목록!$C$11:$K$117,8,FALSE)="문학사선택교양",VLOOKUP(H38,폐지및신설교과목록!$C$11:$K$117,8,FALSE)="이학사선택교양",VLOOKUP(H38,폐지및신설교과목록!$C$11:$K$117,8,FALSE)="NA"),VLOOKUP(H38,폐지및신설교과목록!$C$11:$K$117,8,FALSE),"그외"))</f>
        <v>#N/A</v>
      </c>
      <c r="K38" s="9"/>
      <c r="L38" s="26"/>
      <c r="M38" s="26"/>
      <c r="N38" s="26"/>
      <c r="O38" s="26"/>
      <c r="P38" s="26"/>
      <c r="Q38" s="26"/>
      <c r="R38" s="26"/>
      <c r="S38" s="27"/>
    </row>
    <row r="39" spans="2:19" ht="13.5" x14ac:dyDescent="0.25">
      <c r="B39" s="178"/>
      <c r="C39" s="181"/>
      <c r="D39" s="147"/>
      <c r="E39" s="159"/>
      <c r="F39" s="150" t="e">
        <f>VLOOKUP(D39,폐지및신설교과목록!$C$9:$F$117,3,FALSE)</f>
        <v>#N/A</v>
      </c>
      <c r="G39" s="159"/>
      <c r="H39" s="20">
        <f t="shared" si="0"/>
        <v>0</v>
      </c>
      <c r="I39" s="135" t="e">
        <f>IF(OR(G39="R",G39="NA",G39="F"),"미취득학점",IF(OR(VLOOKUP(H39,폐지및신설교과목록!$C$9:$J$117,8,FALSE)="S",VLOOKUP(H39,폐지및신설교과목록!$C$9:$J$117,8,FALSE)="SA",VLOOKUP(H39,폐지및신설교과목록!$C$9:$J$117,8,FALSE)="A"),"전공선택",IF(OR(VLOOKUP(H39,폐지및신설교과목록!$C$11:$K$117,8,FALSE)="문학사선택교양",VLOOKUP(H39,폐지및신설교과목록!$C$11:$K$117,8,FALSE)="이학사선택교양"),"교양",IF(VLOOKUP(H39,폐지및신설교과목록!$C$9:$J$117,8,FALSE)="NA","전공필수","그외"))))</f>
        <v>#N/A</v>
      </c>
      <c r="J39" s="136" t="e">
        <f>IF(OR(G39="R",G39="NA",G39="F"),"미취득학점",IF(OR(VLOOKUP(H39,폐지및신설교과목록!$C$11:$K$117,8,FALSE)="SA",VLOOKUP(H39,폐지및신설교과목록!$C$11:$K$117,8,FALSE)="A",VLOOKUP(H39,폐지및신설교과목록!$C$11:$K$117,8,FALSE)="S",VLOOKUP(H39,폐지및신설교과목록!$C$11:$K$117,8,FALSE)="문학사선택교양",VLOOKUP(H39,폐지및신설교과목록!$C$11:$K$117,8,FALSE)="이학사선택교양",VLOOKUP(H39,폐지및신설교과목록!$C$11:$K$117,8,FALSE)="NA"),VLOOKUP(H39,폐지및신설교과목록!$C$11:$K$117,8,FALSE),"그외"))</f>
        <v>#N/A</v>
      </c>
      <c r="K39" s="9"/>
      <c r="L39" s="26"/>
      <c r="M39" s="26"/>
      <c r="N39" s="26"/>
      <c r="O39" s="26"/>
      <c r="P39" s="26"/>
      <c r="Q39" s="26"/>
      <c r="R39" s="26"/>
      <c r="S39" s="27"/>
    </row>
    <row r="40" spans="2:19" ht="13.5" x14ac:dyDescent="0.25">
      <c r="B40" s="178"/>
      <c r="C40" s="181"/>
      <c r="D40" s="147"/>
      <c r="E40" s="159"/>
      <c r="F40" s="150" t="e">
        <f>VLOOKUP(D40,폐지및신설교과목록!$C$9:$F$117,3,FALSE)</f>
        <v>#N/A</v>
      </c>
      <c r="G40" s="159"/>
      <c r="H40" s="20">
        <f t="shared" si="0"/>
        <v>0</v>
      </c>
      <c r="I40" s="135" t="e">
        <f>IF(OR(G40="R",G40="NA",G40="F"),"미취득학점",IF(OR(VLOOKUP(H40,폐지및신설교과목록!$C$9:$J$117,8,FALSE)="S",VLOOKUP(H40,폐지및신설교과목록!$C$9:$J$117,8,FALSE)="SA",VLOOKUP(H40,폐지및신설교과목록!$C$9:$J$117,8,FALSE)="A"),"전공선택",IF(OR(VLOOKUP(H40,폐지및신설교과목록!$C$11:$K$117,8,FALSE)="문학사선택교양",VLOOKUP(H40,폐지및신설교과목록!$C$11:$K$117,8,FALSE)="이학사선택교양"),"교양",IF(VLOOKUP(H40,폐지및신설교과목록!$C$9:$J$117,8,FALSE)="NA","전공필수","그외"))))</f>
        <v>#N/A</v>
      </c>
      <c r="J40" s="136" t="e">
        <f>IF(OR(G40="R",G40="NA",G40="F"),"미취득학점",IF(OR(VLOOKUP(H40,폐지및신설교과목록!$C$11:$K$117,8,FALSE)="SA",VLOOKUP(H40,폐지및신설교과목록!$C$11:$K$117,8,FALSE)="A",VLOOKUP(H40,폐지및신설교과목록!$C$11:$K$117,8,FALSE)="S",VLOOKUP(H40,폐지및신설교과목록!$C$11:$K$117,8,FALSE)="문학사선택교양",VLOOKUP(H40,폐지및신설교과목록!$C$11:$K$117,8,FALSE)="이학사선택교양",VLOOKUP(H40,폐지및신설교과목록!$C$11:$K$117,8,FALSE)="NA"),VLOOKUP(H40,폐지및신설교과목록!$C$11:$K$117,8,FALSE),"그외"))</f>
        <v>#N/A</v>
      </c>
      <c r="K40" s="9"/>
      <c r="L40" s="26"/>
      <c r="M40" s="26"/>
      <c r="N40" s="26"/>
      <c r="O40" s="26"/>
      <c r="P40" s="26"/>
      <c r="Q40" s="26"/>
      <c r="R40" s="26"/>
      <c r="S40" s="27"/>
    </row>
    <row r="41" spans="2:19" ht="13.5" x14ac:dyDescent="0.25">
      <c r="B41" s="178"/>
      <c r="C41" s="181"/>
      <c r="D41" s="147"/>
      <c r="E41" s="159"/>
      <c r="F41" s="150" t="e">
        <f>VLOOKUP(D41,폐지및신설교과목록!$C$9:$F$117,3,FALSE)</f>
        <v>#N/A</v>
      </c>
      <c r="G41" s="159"/>
      <c r="H41" s="20">
        <f t="shared" si="0"/>
        <v>0</v>
      </c>
      <c r="I41" s="135" t="e">
        <f>IF(OR(G41="R",G41="NA",G41="F"),"미취득학점",IF(OR(VLOOKUP(H41,폐지및신설교과목록!$C$9:$J$117,8,FALSE)="S",VLOOKUP(H41,폐지및신설교과목록!$C$9:$J$117,8,FALSE)="SA",VLOOKUP(H41,폐지및신설교과목록!$C$9:$J$117,8,FALSE)="A"),"전공선택",IF(OR(VLOOKUP(H41,폐지및신설교과목록!$C$11:$K$117,8,FALSE)="문학사선택교양",VLOOKUP(H41,폐지및신설교과목록!$C$11:$K$117,8,FALSE)="이학사선택교양"),"교양",IF(VLOOKUP(H41,폐지및신설교과목록!$C$9:$J$117,8,FALSE)="NA","전공필수","그외"))))</f>
        <v>#N/A</v>
      </c>
      <c r="J41" s="136" t="e">
        <f>IF(OR(G41="R",G41="NA",G41="F"),"미취득학점",IF(OR(VLOOKUP(H41,폐지및신설교과목록!$C$11:$K$117,8,FALSE)="SA",VLOOKUP(H41,폐지및신설교과목록!$C$11:$K$117,8,FALSE)="A",VLOOKUP(H41,폐지및신설교과목록!$C$11:$K$117,8,FALSE)="S",VLOOKUP(H41,폐지및신설교과목록!$C$11:$K$117,8,FALSE)="문학사선택교양",VLOOKUP(H41,폐지및신설교과목록!$C$11:$K$117,8,FALSE)="이학사선택교양",VLOOKUP(H41,폐지및신설교과목록!$C$11:$K$117,8,FALSE)="NA"),VLOOKUP(H41,폐지및신설교과목록!$C$11:$K$117,8,FALSE),"그외"))</f>
        <v>#N/A</v>
      </c>
      <c r="K41" s="9"/>
      <c r="L41" s="26"/>
      <c r="M41" s="26"/>
      <c r="N41" s="26"/>
      <c r="O41" s="26"/>
      <c r="P41" s="26"/>
      <c r="Q41" s="26"/>
      <c r="R41" s="26"/>
      <c r="S41" s="27"/>
    </row>
    <row r="42" spans="2:19" ht="13.5" x14ac:dyDescent="0.25">
      <c r="B42" s="178"/>
      <c r="C42" s="181"/>
      <c r="D42" s="147"/>
      <c r="E42" s="159"/>
      <c r="F42" s="150" t="e">
        <f>VLOOKUP(D42,폐지및신설교과목록!$C$9:$F$117,3,FALSE)</f>
        <v>#N/A</v>
      </c>
      <c r="G42" s="159"/>
      <c r="H42" s="20">
        <f t="shared" si="0"/>
        <v>0</v>
      </c>
      <c r="I42" s="135" t="e">
        <f>IF(OR(G42="R",G42="NA",G42="F"),"미취득학점",IF(OR(VLOOKUP(H42,폐지및신설교과목록!$C$9:$J$117,8,FALSE)="S",VLOOKUP(H42,폐지및신설교과목록!$C$9:$J$117,8,FALSE)="SA",VLOOKUP(H42,폐지및신설교과목록!$C$9:$J$117,8,FALSE)="A"),"전공선택",IF(OR(VLOOKUP(H42,폐지및신설교과목록!$C$11:$K$117,8,FALSE)="문학사선택교양",VLOOKUP(H42,폐지및신설교과목록!$C$11:$K$117,8,FALSE)="이학사선택교양"),"교양",IF(VLOOKUP(H42,폐지및신설교과목록!$C$9:$J$117,8,FALSE)="NA","전공필수","그외"))))</f>
        <v>#N/A</v>
      </c>
      <c r="J42" s="136" t="e">
        <f>IF(OR(G42="R",G42="NA",G42="F"),"미취득학점",IF(OR(VLOOKUP(H42,폐지및신설교과목록!$C$11:$K$117,8,FALSE)="SA",VLOOKUP(H42,폐지및신설교과목록!$C$11:$K$117,8,FALSE)="A",VLOOKUP(H42,폐지및신설교과목록!$C$11:$K$117,8,FALSE)="S",VLOOKUP(H42,폐지및신설교과목록!$C$11:$K$117,8,FALSE)="문학사선택교양",VLOOKUP(H42,폐지및신설교과목록!$C$11:$K$117,8,FALSE)="이학사선택교양",VLOOKUP(H42,폐지및신설교과목록!$C$11:$K$117,8,FALSE)="NA"),VLOOKUP(H42,폐지및신설교과목록!$C$11:$K$117,8,FALSE),"그외"))</f>
        <v>#N/A</v>
      </c>
      <c r="K42" s="9"/>
      <c r="L42" s="26"/>
      <c r="M42" s="26"/>
      <c r="N42" s="26"/>
      <c r="O42" s="26"/>
      <c r="P42" s="26"/>
      <c r="Q42" s="26"/>
      <c r="R42" s="26"/>
      <c r="S42" s="27"/>
    </row>
    <row r="43" spans="2:19" ht="13.5" x14ac:dyDescent="0.25">
      <c r="B43" s="178"/>
      <c r="C43" s="181"/>
      <c r="D43" s="147"/>
      <c r="E43" s="159"/>
      <c r="F43" s="150" t="e">
        <f>VLOOKUP(D43,폐지및신설교과목록!$C$9:$F$117,3,FALSE)</f>
        <v>#N/A</v>
      </c>
      <c r="G43" s="159"/>
      <c r="H43" s="20">
        <f t="shared" si="0"/>
        <v>0</v>
      </c>
      <c r="I43" s="135" t="e">
        <f>IF(OR(G43="R",G43="NA",G43="F"),"미취득학점",IF(OR(VLOOKUP(H43,폐지및신설교과목록!$C$9:$J$117,8,FALSE)="S",VLOOKUP(H43,폐지및신설교과목록!$C$9:$J$117,8,FALSE)="SA",VLOOKUP(H43,폐지및신설교과목록!$C$9:$J$117,8,FALSE)="A"),"전공선택",IF(OR(VLOOKUP(H43,폐지및신설교과목록!$C$11:$K$117,8,FALSE)="문학사선택교양",VLOOKUP(H43,폐지및신설교과목록!$C$11:$K$117,8,FALSE)="이학사선택교양"),"교양",IF(VLOOKUP(H43,폐지및신설교과목록!$C$9:$J$117,8,FALSE)="NA","전공필수","그외"))))</f>
        <v>#N/A</v>
      </c>
      <c r="J43" s="136" t="e">
        <f>IF(OR(G43="R",G43="NA",G43="F"),"미취득학점",IF(OR(VLOOKUP(H43,폐지및신설교과목록!$C$11:$K$117,8,FALSE)="SA",VLOOKUP(H43,폐지및신설교과목록!$C$11:$K$117,8,FALSE)="A",VLOOKUP(H43,폐지및신설교과목록!$C$11:$K$117,8,FALSE)="S",VLOOKUP(H43,폐지및신설교과목록!$C$11:$K$117,8,FALSE)="문학사선택교양",VLOOKUP(H43,폐지및신설교과목록!$C$11:$K$117,8,FALSE)="이학사선택교양",VLOOKUP(H43,폐지및신설교과목록!$C$11:$K$117,8,FALSE)="NA"),VLOOKUP(H43,폐지및신설교과목록!$C$11:$K$117,8,FALSE),"그외"))</f>
        <v>#N/A</v>
      </c>
      <c r="K43" s="9"/>
      <c r="L43" s="26"/>
      <c r="M43" s="26"/>
      <c r="N43" s="26"/>
      <c r="O43" s="26"/>
      <c r="P43" s="26"/>
      <c r="Q43" s="26"/>
      <c r="R43" s="26"/>
      <c r="S43" s="27"/>
    </row>
    <row r="44" spans="2:19" ht="13.5" x14ac:dyDescent="0.25">
      <c r="B44" s="178"/>
      <c r="C44" s="181"/>
      <c r="D44" s="147"/>
      <c r="E44" s="148"/>
      <c r="F44" s="150" t="e">
        <f>VLOOKUP(D44,폐지및신설교과목록!$C$9:$F$117,3,FALSE)</f>
        <v>#N/A</v>
      </c>
      <c r="G44" s="148"/>
      <c r="H44" s="20">
        <f t="shared" si="0"/>
        <v>0</v>
      </c>
      <c r="I44" s="135" t="e">
        <f>IF(OR(G44="R",G44="NA",G44="F"),"미취득학점",IF(OR(VLOOKUP(H44,폐지및신설교과목록!$C$9:$J$117,8,FALSE)="S",VLOOKUP(H44,폐지및신설교과목록!$C$9:$J$117,8,FALSE)="SA",VLOOKUP(H44,폐지및신설교과목록!$C$9:$J$117,8,FALSE)="A"),"전공선택",IF(OR(VLOOKUP(H44,폐지및신설교과목록!$C$11:$K$117,8,FALSE)="문학사선택교양",VLOOKUP(H44,폐지및신설교과목록!$C$11:$K$117,8,FALSE)="이학사선택교양"),"교양",IF(VLOOKUP(H44,폐지및신설교과목록!$C$9:$J$117,8,FALSE)="NA","전공필수","그외"))))</f>
        <v>#N/A</v>
      </c>
      <c r="J44" s="136" t="e">
        <f>IF(OR(G44="R",G44="NA",G44="F"),"미취득학점",IF(OR(VLOOKUP(H44,폐지및신설교과목록!$C$11:$K$117,8,FALSE)="SA",VLOOKUP(H44,폐지및신설교과목록!$C$11:$K$117,8,FALSE)="A",VLOOKUP(H44,폐지및신설교과목록!$C$11:$K$117,8,FALSE)="S",VLOOKUP(H44,폐지및신설교과목록!$C$11:$K$117,8,FALSE)="문학사선택교양",VLOOKUP(H44,폐지및신설교과목록!$C$11:$K$117,8,FALSE)="이학사선택교양",VLOOKUP(H44,폐지및신설교과목록!$C$11:$K$117,8,FALSE)="NA"),VLOOKUP(H44,폐지및신설교과목록!$C$11:$K$117,8,FALSE),"그외"))</f>
        <v>#N/A</v>
      </c>
      <c r="K44" s="9"/>
      <c r="L44" s="26"/>
      <c r="M44" s="26"/>
      <c r="N44" s="26"/>
      <c r="O44" s="26"/>
      <c r="P44" s="26"/>
      <c r="Q44" s="26"/>
      <c r="R44" s="26"/>
      <c r="S44" s="27"/>
    </row>
    <row r="45" spans="2:19" ht="13.5" x14ac:dyDescent="0.25">
      <c r="B45" s="178"/>
      <c r="C45" s="181"/>
      <c r="D45" s="147"/>
      <c r="E45" s="148"/>
      <c r="F45" s="150" t="e">
        <f>VLOOKUP(D45,폐지및신설교과목록!$C$9:$F$117,3,FALSE)</f>
        <v>#N/A</v>
      </c>
      <c r="G45" s="148"/>
      <c r="H45" s="20">
        <f t="shared" si="0"/>
        <v>0</v>
      </c>
      <c r="I45" s="135" t="e">
        <f>IF(OR(G45="R",G45="NA",G45="F"),"미취득학점",IF(OR(VLOOKUP(H45,폐지및신설교과목록!$C$9:$J$117,8,FALSE)="S",VLOOKUP(H45,폐지및신설교과목록!$C$9:$J$117,8,FALSE)="SA",VLOOKUP(H45,폐지및신설교과목록!$C$9:$J$117,8,FALSE)="A"),"전공선택",IF(OR(VLOOKUP(H45,폐지및신설교과목록!$C$11:$K$117,8,FALSE)="문학사선택교양",VLOOKUP(H45,폐지및신설교과목록!$C$11:$K$117,8,FALSE)="이학사선택교양"),"교양",IF(VLOOKUP(H45,폐지및신설교과목록!$C$9:$J$117,8,FALSE)="NA","전공필수","그외"))))</f>
        <v>#N/A</v>
      </c>
      <c r="J45" s="136" t="e">
        <f>IF(OR(G45="R",G45="NA",G45="F"),"미취득학점",IF(OR(VLOOKUP(H45,폐지및신설교과목록!$C$11:$K$117,8,FALSE)="SA",VLOOKUP(H45,폐지및신설교과목록!$C$11:$K$117,8,FALSE)="A",VLOOKUP(H45,폐지및신설교과목록!$C$11:$K$117,8,FALSE)="S",VLOOKUP(H45,폐지및신설교과목록!$C$11:$K$117,8,FALSE)="문학사선택교양",VLOOKUP(H45,폐지및신설교과목록!$C$11:$K$117,8,FALSE)="이학사선택교양",VLOOKUP(H45,폐지및신설교과목록!$C$11:$K$117,8,FALSE)="NA"),VLOOKUP(H45,폐지및신설교과목록!$C$11:$K$117,8,FALSE),"그외"))</f>
        <v>#N/A</v>
      </c>
      <c r="K45" s="9"/>
      <c r="L45" s="26"/>
      <c r="M45" s="26"/>
      <c r="N45" s="26"/>
      <c r="O45" s="26"/>
      <c r="P45" s="26"/>
      <c r="Q45" s="26"/>
      <c r="R45" s="26"/>
      <c r="S45" s="27"/>
    </row>
    <row r="46" spans="2:19" ht="13.5" x14ac:dyDescent="0.25">
      <c r="B46" s="178"/>
      <c r="C46" s="181"/>
      <c r="D46" s="147"/>
      <c r="E46" s="148"/>
      <c r="F46" s="150" t="e">
        <f>VLOOKUP(D46,폐지및신설교과목록!$C$9:$F$117,3,FALSE)</f>
        <v>#N/A</v>
      </c>
      <c r="G46" s="148"/>
      <c r="H46" s="20">
        <f t="shared" si="0"/>
        <v>0</v>
      </c>
      <c r="I46" s="135" t="e">
        <f>IF(OR(G46="R",G46="NA",G46="F"),"미취득학점",IF(OR(VLOOKUP(H46,폐지및신설교과목록!$C$9:$J$117,8,FALSE)="S",VLOOKUP(H46,폐지및신설교과목록!$C$9:$J$117,8,FALSE)="SA",VLOOKUP(H46,폐지및신설교과목록!$C$9:$J$117,8,FALSE)="A"),"전공선택",IF(OR(VLOOKUP(H46,폐지및신설교과목록!$C$11:$K$117,8,FALSE)="문학사선택교양",VLOOKUP(H46,폐지및신설교과목록!$C$11:$K$117,8,FALSE)="이학사선택교양"),"교양",IF(VLOOKUP(H46,폐지및신설교과목록!$C$9:$J$117,8,FALSE)="NA","전공필수","그외"))))</f>
        <v>#N/A</v>
      </c>
      <c r="J46" s="136" t="e">
        <f>IF(OR(G46="R",G46="NA",G46="F"),"미취득학점",IF(OR(VLOOKUP(H46,폐지및신설교과목록!$C$11:$K$117,8,FALSE)="SA",VLOOKUP(H46,폐지및신설교과목록!$C$11:$K$117,8,FALSE)="A",VLOOKUP(H46,폐지및신설교과목록!$C$11:$K$117,8,FALSE)="S",VLOOKUP(H46,폐지및신설교과목록!$C$11:$K$117,8,FALSE)="문학사선택교양",VLOOKUP(H46,폐지및신설교과목록!$C$11:$K$117,8,FALSE)="이학사선택교양",VLOOKUP(H46,폐지및신설교과목록!$C$11:$K$117,8,FALSE)="NA"),VLOOKUP(H46,폐지및신설교과목록!$C$11:$K$117,8,FALSE),"그외"))</f>
        <v>#N/A</v>
      </c>
      <c r="K46" s="9"/>
      <c r="L46" s="26"/>
      <c r="M46" s="26"/>
      <c r="N46" s="26"/>
      <c r="O46" s="26"/>
      <c r="P46" s="26"/>
      <c r="Q46" s="26"/>
      <c r="R46" s="26"/>
      <c r="S46" s="27"/>
    </row>
    <row r="47" spans="2:19" ht="14.25" thickBot="1" x14ac:dyDescent="0.3">
      <c r="B47" s="179"/>
      <c r="C47" s="182"/>
      <c r="D47" s="28" t="s">
        <v>33</v>
      </c>
      <c r="E47" s="28"/>
      <c r="F47" s="137" t="e">
        <f>SUM(F36:F46)</f>
        <v>#N/A</v>
      </c>
      <c r="G47" s="28"/>
      <c r="H47" s="29"/>
      <c r="I47" s="137"/>
      <c r="J47" s="138"/>
      <c r="K47" s="9"/>
      <c r="L47" s="26"/>
      <c r="M47" s="26"/>
      <c r="N47" s="26"/>
      <c r="O47" s="26"/>
      <c r="P47" s="26"/>
      <c r="Q47" s="26"/>
      <c r="R47" s="26"/>
      <c r="S47" s="27"/>
    </row>
    <row r="48" spans="2:19" ht="9" customHeight="1" thickBot="1" x14ac:dyDescent="0.3">
      <c r="B48" s="151"/>
      <c r="C48" s="30"/>
      <c r="D48" s="139"/>
      <c r="E48" s="139"/>
      <c r="F48" s="139"/>
      <c r="G48" s="139"/>
      <c r="H48" s="30"/>
      <c r="I48" s="139"/>
      <c r="J48" s="140"/>
      <c r="K48" s="9"/>
      <c r="L48" s="26"/>
      <c r="M48" s="26"/>
      <c r="N48" s="26"/>
      <c r="O48" s="26"/>
      <c r="P48" s="26"/>
      <c r="Q48" s="26"/>
      <c r="R48" s="26"/>
      <c r="S48" s="27"/>
    </row>
    <row r="49" spans="2:19" ht="14.25" thickBot="1" x14ac:dyDescent="0.3">
      <c r="B49" s="33" t="s">
        <v>0</v>
      </c>
      <c r="C49" s="34" t="s">
        <v>20</v>
      </c>
      <c r="D49" s="35" t="s">
        <v>21</v>
      </c>
      <c r="E49" s="36" t="s">
        <v>22</v>
      </c>
      <c r="F49" s="35" t="s">
        <v>23</v>
      </c>
      <c r="G49" s="36" t="s">
        <v>24</v>
      </c>
      <c r="H49" s="37" t="s">
        <v>34</v>
      </c>
      <c r="I49" s="38" t="s">
        <v>26</v>
      </c>
      <c r="J49" s="39" t="s">
        <v>27</v>
      </c>
      <c r="K49" s="9"/>
      <c r="L49" s="26"/>
      <c r="M49" s="26"/>
      <c r="N49" s="26"/>
      <c r="O49" s="26"/>
      <c r="P49" s="26"/>
      <c r="Q49" s="26"/>
      <c r="R49" s="26"/>
      <c r="S49" s="27"/>
    </row>
    <row r="50" spans="2:19" ht="14.25" thickTop="1" x14ac:dyDescent="0.25">
      <c r="B50" s="177"/>
      <c r="C50" s="183" t="s">
        <v>38</v>
      </c>
      <c r="D50" s="145"/>
      <c r="E50" s="146"/>
      <c r="F50" s="149" t="e">
        <f>VLOOKUP(D50,폐지및신설교과목록!$C$9:$F$117,3,FALSE)</f>
        <v>#N/A</v>
      </c>
      <c r="G50" s="146"/>
      <c r="H50" s="19">
        <f t="shared" si="0"/>
        <v>0</v>
      </c>
      <c r="I50" s="133" t="e">
        <f>IF(OR(G50="R",G50="NA",G50="F"),"미취득학점",IF(OR(VLOOKUP(H50,폐지및신설교과목록!$C$9:$J$117,8,FALSE)="S",VLOOKUP(H50,폐지및신설교과목록!$C$9:$J$117,8,FALSE)="SA",VLOOKUP(H50,폐지및신설교과목록!$C$9:$J$117,8,FALSE)="A"),"전공선택",IF(OR(VLOOKUP(H50,폐지및신설교과목록!$C$11:$K$117,8,FALSE)="문학사선택교양",VLOOKUP(H50,폐지및신설교과목록!$C$11:$K$117,8,FALSE)="이학사선택교양"),"교양",IF(VLOOKUP(H50,폐지및신설교과목록!$C$9:$J$117,8,FALSE)="NA","전공필수","그외"))))</f>
        <v>#N/A</v>
      </c>
      <c r="J50" s="134" t="e">
        <f>IF(OR(G50="R",G50="NA",G50="F"),"미취득학점",IF(OR(VLOOKUP(H50,폐지및신설교과목록!$C$11:$K$117,8,FALSE)="SA",VLOOKUP(H50,폐지및신설교과목록!$C$11:$K$117,8,FALSE)="A",VLOOKUP(H50,폐지및신설교과목록!$C$11:$K$117,8,FALSE)="S",VLOOKUP(H50,폐지및신설교과목록!$C$11:$K$117,8,FALSE)="문학사선택교양",VLOOKUP(H50,폐지및신설교과목록!$C$11:$K$117,8,FALSE)="이학사선택교양",VLOOKUP(H50,폐지및신설교과목록!$C$11:$K$117,8,FALSE)="NA"),VLOOKUP(H50,폐지및신설교과목록!$C$11:$K$117,8,FALSE),"그외"))</f>
        <v>#N/A</v>
      </c>
      <c r="K50" s="9"/>
      <c r="L50" s="26"/>
      <c r="M50" s="26"/>
      <c r="N50" s="26"/>
      <c r="O50" s="26"/>
      <c r="P50" s="26"/>
      <c r="Q50" s="26"/>
      <c r="R50" s="26"/>
      <c r="S50" s="27"/>
    </row>
    <row r="51" spans="2:19" ht="13.5" x14ac:dyDescent="0.25">
      <c r="B51" s="178"/>
      <c r="C51" s="184"/>
      <c r="D51" s="147"/>
      <c r="E51" s="148"/>
      <c r="F51" s="150" t="e">
        <f>VLOOKUP(D51,폐지및신설교과목록!$C$9:$F$117,3,FALSE)</f>
        <v>#N/A</v>
      </c>
      <c r="G51" s="148"/>
      <c r="H51" s="20">
        <f t="shared" si="0"/>
        <v>0</v>
      </c>
      <c r="I51" s="135" t="e">
        <f>IF(OR(G51="R",G51="NA",G51="F"),"미취득학점",IF(OR(VLOOKUP(H51,폐지및신설교과목록!$C$9:$J$117,8,FALSE)="S",VLOOKUP(H51,폐지및신설교과목록!$C$9:$J$117,8,FALSE)="SA",VLOOKUP(H51,폐지및신설교과목록!$C$9:$J$117,8,FALSE)="A"),"전공선택",IF(OR(VLOOKUP(H51,폐지및신설교과목록!$C$11:$K$117,8,FALSE)="문학사선택교양",VLOOKUP(H51,폐지및신설교과목록!$C$11:$K$117,8,FALSE)="이학사선택교양"),"교양",IF(VLOOKUP(H51,폐지및신설교과목록!$C$9:$J$117,8,FALSE)="NA","전공필수","그외"))))</f>
        <v>#N/A</v>
      </c>
      <c r="J51" s="136" t="e">
        <f>IF(OR(G51="R",G51="NA",G51="F"),"미취득학점",IF(OR(VLOOKUP(H51,폐지및신설교과목록!$C$11:$K$117,8,FALSE)="SA",VLOOKUP(H51,폐지및신설교과목록!$C$11:$K$117,8,FALSE)="A",VLOOKUP(H51,폐지및신설교과목록!$C$11:$K$117,8,FALSE)="S",VLOOKUP(H51,폐지및신설교과목록!$C$11:$K$117,8,FALSE)="문학사선택교양",VLOOKUP(H51,폐지및신설교과목록!$C$11:$K$117,8,FALSE)="이학사선택교양",VLOOKUP(H51,폐지및신설교과목록!$C$11:$K$117,8,FALSE)="NA"),VLOOKUP(H51,폐지및신설교과목록!$C$11:$K$117,8,FALSE),"그외"))</f>
        <v>#N/A</v>
      </c>
      <c r="K51" s="9"/>
      <c r="L51" s="26"/>
      <c r="M51" s="26"/>
      <c r="N51" s="26"/>
      <c r="O51" s="26"/>
      <c r="P51" s="26"/>
      <c r="Q51" s="26"/>
      <c r="R51" s="26"/>
      <c r="S51" s="27"/>
    </row>
    <row r="52" spans="2:19" ht="13.5" x14ac:dyDescent="0.25">
      <c r="B52" s="178"/>
      <c r="C52" s="184"/>
      <c r="D52" s="147"/>
      <c r="E52" s="148"/>
      <c r="F52" s="150" t="e">
        <f>VLOOKUP(D52,폐지및신설교과목록!$C$9:$F$117,3,FALSE)</f>
        <v>#N/A</v>
      </c>
      <c r="G52" s="148"/>
      <c r="H52" s="20">
        <f t="shared" si="0"/>
        <v>0</v>
      </c>
      <c r="I52" s="135" t="e">
        <f>IF(OR(G52="R",G52="NA",G52="F"),"미취득학점",IF(OR(VLOOKUP(H52,폐지및신설교과목록!$C$9:$J$117,8,FALSE)="S",VLOOKUP(H52,폐지및신설교과목록!$C$9:$J$117,8,FALSE)="SA",VLOOKUP(H52,폐지및신설교과목록!$C$9:$J$117,8,FALSE)="A"),"전공선택",IF(OR(VLOOKUP(H52,폐지및신설교과목록!$C$11:$K$117,8,FALSE)="문학사선택교양",VLOOKUP(H52,폐지및신설교과목록!$C$11:$K$117,8,FALSE)="이학사선택교양"),"교양",IF(VLOOKUP(H52,폐지및신설교과목록!$C$9:$J$117,8,FALSE)="NA","전공필수","그외"))))</f>
        <v>#N/A</v>
      </c>
      <c r="J52" s="136" t="e">
        <f>IF(OR(G52="R",G52="NA",G52="F"),"미취득학점",IF(OR(VLOOKUP(H52,폐지및신설교과목록!$C$11:$K$117,8,FALSE)="SA",VLOOKUP(H52,폐지및신설교과목록!$C$11:$K$117,8,FALSE)="A",VLOOKUP(H52,폐지및신설교과목록!$C$11:$K$117,8,FALSE)="S",VLOOKUP(H52,폐지및신설교과목록!$C$11:$K$117,8,FALSE)="문학사선택교양",VLOOKUP(H52,폐지및신설교과목록!$C$11:$K$117,8,FALSE)="이학사선택교양",VLOOKUP(H52,폐지및신설교과목록!$C$11:$K$117,8,FALSE)="NA"),VLOOKUP(H52,폐지및신설교과목록!$C$11:$K$117,8,FALSE),"그외"))</f>
        <v>#N/A</v>
      </c>
      <c r="K52" s="9"/>
      <c r="L52" s="26"/>
      <c r="M52" s="26"/>
      <c r="N52" s="26"/>
      <c r="O52" s="26"/>
      <c r="P52" s="26"/>
      <c r="Q52" s="26"/>
      <c r="R52" s="26"/>
      <c r="S52" s="27"/>
    </row>
    <row r="53" spans="2:19" ht="13.5" x14ac:dyDescent="0.25">
      <c r="B53" s="178"/>
      <c r="C53" s="184"/>
      <c r="D53" s="147"/>
      <c r="E53" s="148"/>
      <c r="F53" s="150" t="e">
        <f>VLOOKUP(D53,폐지및신설교과목록!$C$9:$F$117,3,FALSE)</f>
        <v>#N/A</v>
      </c>
      <c r="G53" s="148"/>
      <c r="H53" s="20">
        <f t="shared" si="0"/>
        <v>0</v>
      </c>
      <c r="I53" s="135" t="e">
        <f>IF(OR(G53="R",G53="NA",G53="F"),"미취득학점",IF(OR(VLOOKUP(H53,폐지및신설교과목록!$C$9:$J$117,8,FALSE)="S",VLOOKUP(H53,폐지및신설교과목록!$C$9:$J$117,8,FALSE)="SA",VLOOKUP(H53,폐지및신설교과목록!$C$9:$J$117,8,FALSE)="A"),"전공선택",IF(OR(VLOOKUP(H53,폐지및신설교과목록!$C$11:$K$117,8,FALSE)="문학사선택교양",VLOOKUP(H53,폐지및신설교과목록!$C$11:$K$117,8,FALSE)="이학사선택교양"),"교양",IF(VLOOKUP(H53,폐지및신설교과목록!$C$9:$J$117,8,FALSE)="NA","전공필수","그외"))))</f>
        <v>#N/A</v>
      </c>
      <c r="J53" s="136" t="e">
        <f>IF(OR(G53="R",G53="NA",G53="F"),"미취득학점",IF(OR(VLOOKUP(H53,폐지및신설교과목록!$C$11:$K$117,8,FALSE)="SA",VLOOKUP(H53,폐지및신설교과목록!$C$11:$K$117,8,FALSE)="A",VLOOKUP(H53,폐지및신설교과목록!$C$11:$K$117,8,FALSE)="S",VLOOKUP(H53,폐지및신설교과목록!$C$11:$K$117,8,FALSE)="문학사선택교양",VLOOKUP(H53,폐지및신설교과목록!$C$11:$K$117,8,FALSE)="이학사선택교양",VLOOKUP(H53,폐지및신설교과목록!$C$11:$K$117,8,FALSE)="NA"),VLOOKUP(H53,폐지및신설교과목록!$C$11:$K$117,8,FALSE),"그외"))</f>
        <v>#N/A</v>
      </c>
      <c r="K53" s="9"/>
      <c r="L53" s="26"/>
      <c r="M53" s="26"/>
      <c r="N53" s="26"/>
      <c r="O53" s="26"/>
      <c r="P53" s="26"/>
      <c r="Q53" s="26"/>
      <c r="R53" s="26"/>
      <c r="S53" s="27"/>
    </row>
    <row r="54" spans="2:19" ht="13.5" x14ac:dyDescent="0.25">
      <c r="B54" s="178"/>
      <c r="C54" s="184"/>
      <c r="D54" s="147"/>
      <c r="E54" s="148"/>
      <c r="F54" s="150" t="e">
        <f>VLOOKUP(D54,폐지및신설교과목록!$C$9:$F$117,3,FALSE)</f>
        <v>#N/A</v>
      </c>
      <c r="G54" s="148"/>
      <c r="H54" s="20">
        <f t="shared" si="0"/>
        <v>0</v>
      </c>
      <c r="I54" s="135" t="e">
        <f>IF(OR(G54="R",G54="NA",G54="F"),"미취득학점",IF(OR(VLOOKUP(H54,폐지및신설교과목록!$C$9:$J$117,8,FALSE)="S",VLOOKUP(H54,폐지및신설교과목록!$C$9:$J$117,8,FALSE)="SA",VLOOKUP(H54,폐지및신설교과목록!$C$9:$J$117,8,FALSE)="A"),"전공선택",IF(OR(VLOOKUP(H54,폐지및신설교과목록!$C$11:$K$117,8,FALSE)="문학사선택교양",VLOOKUP(H54,폐지및신설교과목록!$C$11:$K$117,8,FALSE)="이학사선택교양"),"교양",IF(VLOOKUP(H54,폐지및신설교과목록!$C$9:$J$117,8,FALSE)="NA","전공필수","그외"))))</f>
        <v>#N/A</v>
      </c>
      <c r="J54" s="136" t="e">
        <f>IF(OR(G54="R",G54="NA",G54="F"),"미취득학점",IF(OR(VLOOKUP(H54,폐지및신설교과목록!$C$11:$K$117,8,FALSE)="SA",VLOOKUP(H54,폐지및신설교과목록!$C$11:$K$117,8,FALSE)="A",VLOOKUP(H54,폐지및신설교과목록!$C$11:$K$117,8,FALSE)="S",VLOOKUP(H54,폐지및신설교과목록!$C$11:$K$117,8,FALSE)="문학사선택교양",VLOOKUP(H54,폐지및신설교과목록!$C$11:$K$117,8,FALSE)="이학사선택교양",VLOOKUP(H54,폐지및신설교과목록!$C$11:$K$117,8,FALSE)="NA"),VLOOKUP(H54,폐지및신설교과목록!$C$11:$K$117,8,FALSE),"그외"))</f>
        <v>#N/A</v>
      </c>
      <c r="K54" s="9"/>
      <c r="L54" s="26"/>
      <c r="M54" s="26"/>
      <c r="N54" s="26"/>
      <c r="O54" s="26"/>
      <c r="P54" s="26"/>
      <c r="Q54" s="26"/>
      <c r="R54" s="26"/>
      <c r="S54" s="27"/>
    </row>
    <row r="55" spans="2:19" ht="14.25" thickBot="1" x14ac:dyDescent="0.3">
      <c r="B55" s="179"/>
      <c r="C55" s="185"/>
      <c r="D55" s="28" t="s">
        <v>33</v>
      </c>
      <c r="E55" s="28"/>
      <c r="F55" s="137" t="e">
        <f>SUM(F50:F54)</f>
        <v>#N/A</v>
      </c>
      <c r="G55" s="28"/>
      <c r="H55" s="29"/>
      <c r="I55" s="137"/>
      <c r="J55" s="138"/>
      <c r="K55" s="9"/>
      <c r="L55" s="26"/>
      <c r="M55" s="26"/>
      <c r="N55" s="26"/>
      <c r="O55" s="26"/>
      <c r="P55" s="26"/>
      <c r="Q55" s="26"/>
      <c r="R55" s="26"/>
      <c r="S55" s="27"/>
    </row>
    <row r="56" spans="2:19" ht="35.25" customHeight="1" thickBot="1" x14ac:dyDescent="0.3">
      <c r="B56" s="151"/>
      <c r="C56" s="30"/>
      <c r="D56" s="139"/>
      <c r="E56" s="139"/>
      <c r="F56" s="139"/>
      <c r="G56" s="139"/>
      <c r="H56" s="30"/>
      <c r="I56" s="139"/>
      <c r="J56" s="140"/>
      <c r="K56" s="9"/>
      <c r="L56" s="26"/>
      <c r="M56" s="26"/>
      <c r="N56" s="26"/>
      <c r="O56" s="26"/>
      <c r="P56" s="26"/>
      <c r="Q56" s="26"/>
      <c r="R56" s="26"/>
      <c r="S56" s="27"/>
    </row>
    <row r="57" spans="2:19" ht="14.25" thickBot="1" x14ac:dyDescent="0.3">
      <c r="B57" s="33" t="s">
        <v>39</v>
      </c>
      <c r="C57" s="34" t="s">
        <v>40</v>
      </c>
      <c r="D57" s="35" t="s">
        <v>1</v>
      </c>
      <c r="E57" s="36" t="s">
        <v>22</v>
      </c>
      <c r="F57" s="35" t="s">
        <v>23</v>
      </c>
      <c r="G57" s="36" t="s">
        <v>24</v>
      </c>
      <c r="H57" s="37" t="s">
        <v>25</v>
      </c>
      <c r="I57" s="38" t="s">
        <v>26</v>
      </c>
      <c r="J57" s="39" t="s">
        <v>27</v>
      </c>
      <c r="K57" s="9"/>
      <c r="L57" s="47"/>
      <c r="M57" s="47"/>
      <c r="N57" s="47"/>
      <c r="O57" s="47"/>
      <c r="P57" s="47"/>
      <c r="Q57" s="47"/>
      <c r="R57" s="26"/>
      <c r="S57" s="27"/>
    </row>
    <row r="58" spans="2:19" ht="14.25" thickTop="1" x14ac:dyDescent="0.25">
      <c r="B58" s="186"/>
      <c r="C58" s="180" t="s">
        <v>28</v>
      </c>
      <c r="D58" s="145"/>
      <c r="E58" s="161"/>
      <c r="F58" s="163" t="e">
        <f>VLOOKUP(D58,폐지및신설교과목록!$C$9:$F$117,3,FALSE)</f>
        <v>#N/A</v>
      </c>
      <c r="G58" s="161"/>
      <c r="H58" s="19">
        <f>IF(OR(D58="LIBS151",D58="LIBS152"),"LIBS150",IF(D58="MATH161","MATH221",IF(D58="MATH162","MATH222",IF(OR(D58="COSE101",D58="COSE102"),"EGRN151",D58))))</f>
        <v>0</v>
      </c>
      <c r="I58" s="133" t="e">
        <f>IF(OR(G58="R",G58="NA",G58="F"),"미취득학점",IF(OR(VLOOKUP(H58,폐지및신설교과목록!$C$9:$J$117,8,FALSE)="S",VLOOKUP(H58,폐지및신설교과목록!$C$9:$J$117,8,FALSE)="SA",VLOOKUP(H58,폐지및신설교과목록!$C$9:$J$117,8,FALSE)="A"),"전공선택",IF(OR(VLOOKUP(H58,폐지및신설교과목록!$C$11:$K$117,8,FALSE)="문학사선택교양",VLOOKUP(H58,폐지및신설교과목록!$C$11:$K$117,8,FALSE)="이학사선택교양"),"교양",IF(VLOOKUP(H58,폐지및신설교과목록!$C$9:$J$117,8,FALSE)="NA","전공필수","그외"))))</f>
        <v>#N/A</v>
      </c>
      <c r="J58" s="134" t="e">
        <f>IF(OR(G58="R",G58="NA",G58="F"),"미취득학점",IF(OR(VLOOKUP(H58,폐지및신설교과목록!$C$11:$K$117,8,FALSE)="SA",VLOOKUP(H58,폐지및신설교과목록!$C$11:$K$117,8,FALSE)="A",VLOOKUP(H58,폐지및신설교과목록!$C$11:$K$117,8,FALSE)="S",VLOOKUP(H58,폐지및신설교과목록!$C$11:$K$117,8,FALSE)="문학사선택교양",VLOOKUP(H58,폐지및신설교과목록!$C$11:$K$117,8,FALSE)="이학사선택교양",VLOOKUP(H58,폐지및신설교과목록!$C$11:$K$117,8,FALSE)="NA"),VLOOKUP(H58,폐지및신설교과목록!$C$11:$K$117,8,FALSE),"그외"))</f>
        <v>#N/A</v>
      </c>
      <c r="K58" s="9"/>
      <c r="L58" s="48"/>
      <c r="M58" s="48"/>
      <c r="N58" s="48"/>
      <c r="O58" s="48"/>
      <c r="P58" s="48"/>
      <c r="Q58" s="48"/>
      <c r="R58" s="26"/>
      <c r="S58" s="27"/>
    </row>
    <row r="59" spans="2:19" ht="13.5" x14ac:dyDescent="0.25">
      <c r="B59" s="187"/>
      <c r="C59" s="181"/>
      <c r="D59" s="147"/>
      <c r="E59" s="158"/>
      <c r="F59" s="162" t="e">
        <f>VLOOKUP(D59,폐지및신설교과목록!$C$9:$F$117,3,FALSE)</f>
        <v>#N/A</v>
      </c>
      <c r="G59" s="158"/>
      <c r="H59" s="20">
        <f t="shared" ref="H59:H68" si="1">IF(OR(D59="LIBS151",D59="LIBS152"),"LIBS150",IF(D59="MATH161","MATH221",IF(D59="MATH162","MATH222",IF(OR(D59="COSE101",D59="COSE102"),"EGRN151",D59))))</f>
        <v>0</v>
      </c>
      <c r="I59" s="135" t="e">
        <f>IF(OR(G59="R",G59="NA",G59="F"),"미취득학점",IF(OR(VLOOKUP(H59,폐지및신설교과목록!$C$9:$J$117,8,FALSE)="S",VLOOKUP(H59,폐지및신설교과목록!$C$9:$J$117,8,FALSE)="SA",VLOOKUP(H59,폐지및신설교과목록!$C$9:$J$117,8,FALSE)="A"),"전공선택",IF(OR(VLOOKUP(H59,폐지및신설교과목록!$C$11:$K$117,8,FALSE)="문학사선택교양",VLOOKUP(H59,폐지및신설교과목록!$C$11:$K$117,8,FALSE)="이학사선택교양"),"교양",IF(VLOOKUP(H59,폐지및신설교과목록!$C$9:$J$117,8,FALSE)="NA","전공필수","그외"))))</f>
        <v>#N/A</v>
      </c>
      <c r="J59" s="136" t="e">
        <f>IF(OR(G59="R",G59="NA",G59="F"),"미취득학점",IF(OR(VLOOKUP(H59,폐지및신설교과목록!$C$11:$K$117,8,FALSE)="SA",VLOOKUP(H59,폐지및신설교과목록!$C$11:$K$117,8,FALSE)="A",VLOOKUP(H59,폐지및신설교과목록!$C$11:$K$117,8,FALSE)="S",VLOOKUP(H59,폐지및신설교과목록!$C$11:$K$117,8,FALSE)="문학사선택교양",VLOOKUP(H59,폐지및신설교과목록!$C$11:$K$117,8,FALSE)="이학사선택교양",VLOOKUP(H59,폐지및신설교과목록!$C$11:$K$117,8,FALSE)="NA"),VLOOKUP(H59,폐지및신설교과목록!$C$11:$K$117,8,FALSE),"그외"))</f>
        <v>#N/A</v>
      </c>
      <c r="K59" s="9"/>
      <c r="L59" s="26"/>
      <c r="M59" s="26"/>
      <c r="N59" s="26"/>
      <c r="O59" s="26"/>
      <c r="P59" s="26"/>
      <c r="Q59" s="26"/>
      <c r="R59" s="26"/>
      <c r="S59" s="27"/>
    </row>
    <row r="60" spans="2:19" ht="13.5" x14ac:dyDescent="0.25">
      <c r="B60" s="187"/>
      <c r="C60" s="181"/>
      <c r="D60" s="147"/>
      <c r="E60" s="159"/>
      <c r="F60" s="162" t="e">
        <f>VLOOKUP(D60,폐지및신설교과목록!$C$9:$F$117,3,FALSE)</f>
        <v>#N/A</v>
      </c>
      <c r="G60" s="158"/>
      <c r="H60" s="20">
        <f t="shared" si="1"/>
        <v>0</v>
      </c>
      <c r="I60" s="135" t="e">
        <f>IF(OR(G60="R",G60="NA",G60="F"),"미취득학점",IF(OR(VLOOKUP(H60,폐지및신설교과목록!$C$9:$J$117,8,FALSE)="S",VLOOKUP(H60,폐지및신설교과목록!$C$9:$J$117,8,FALSE)="SA",VLOOKUP(H60,폐지및신설교과목록!$C$9:$J$117,8,FALSE)="A"),"전공선택",IF(OR(VLOOKUP(H60,폐지및신설교과목록!$C$11:$K$117,8,FALSE)="문학사선택교양",VLOOKUP(H60,폐지및신설교과목록!$C$11:$K$117,8,FALSE)="이학사선택교양"),"교양",IF(VLOOKUP(H60,폐지및신설교과목록!$C$9:$J$117,8,FALSE)="NA","전공필수","그외"))))</f>
        <v>#N/A</v>
      </c>
      <c r="J60" s="136" t="e">
        <f>IF(OR(G60="R",G60="NA",G60="F"),"미취득학점",IF(OR(VLOOKUP(H60,폐지및신설교과목록!$C$11:$K$117,8,FALSE)="SA",VLOOKUP(H60,폐지및신설교과목록!$C$11:$K$117,8,FALSE)="A",VLOOKUP(H60,폐지및신설교과목록!$C$11:$K$117,8,FALSE)="S",VLOOKUP(H60,폐지및신설교과목록!$C$11:$K$117,8,FALSE)="문학사선택교양",VLOOKUP(H60,폐지및신설교과목록!$C$11:$K$117,8,FALSE)="이학사선택교양",VLOOKUP(H60,폐지및신설교과목록!$C$11:$K$117,8,FALSE)="NA"),VLOOKUP(H60,폐지및신설교과목록!$C$11:$K$117,8,FALSE),"그외"))</f>
        <v>#N/A</v>
      </c>
      <c r="K60" s="9"/>
      <c r="L60" s="26"/>
      <c r="M60" s="26"/>
      <c r="N60" s="26"/>
      <c r="O60" s="26"/>
      <c r="P60" s="26"/>
      <c r="Q60" s="26"/>
      <c r="R60" s="26"/>
      <c r="S60" s="27"/>
    </row>
    <row r="61" spans="2:19" ht="13.5" x14ac:dyDescent="0.25">
      <c r="B61" s="187"/>
      <c r="C61" s="181"/>
      <c r="D61" s="147"/>
      <c r="E61" s="159"/>
      <c r="F61" s="162" t="e">
        <f>VLOOKUP(D61,폐지및신설교과목록!$C$9:$F$117,3,FALSE)</f>
        <v>#N/A</v>
      </c>
      <c r="G61" s="158"/>
      <c r="H61" s="20">
        <f t="shared" si="1"/>
        <v>0</v>
      </c>
      <c r="I61" s="135" t="e">
        <f>IF(OR(G61="R",G61="NA",G61="F"),"미취득학점",IF(OR(VLOOKUP(H61,폐지및신설교과목록!$C$9:$J$117,8,FALSE)="S",VLOOKUP(H61,폐지및신설교과목록!$C$9:$J$117,8,FALSE)="SA",VLOOKUP(H61,폐지및신설교과목록!$C$9:$J$117,8,FALSE)="A"),"전공선택",IF(OR(VLOOKUP(H61,폐지및신설교과목록!$C$11:$K$117,8,FALSE)="문학사선택교양",VLOOKUP(H61,폐지및신설교과목록!$C$11:$K$117,8,FALSE)="이학사선택교양"),"교양",IF(VLOOKUP(H61,폐지및신설교과목록!$C$9:$J$117,8,FALSE)="NA","전공필수","그외"))))</f>
        <v>#N/A</v>
      </c>
      <c r="J61" s="136" t="e">
        <f>IF(OR(G61="R",G61="NA",G61="F"),"미취득학점",IF(OR(VLOOKUP(H61,폐지및신설교과목록!$C$11:$K$117,8,FALSE)="SA",VLOOKUP(H61,폐지및신설교과목록!$C$11:$K$117,8,FALSE)="A",VLOOKUP(H61,폐지및신설교과목록!$C$11:$K$117,8,FALSE)="S",VLOOKUP(H61,폐지및신설교과목록!$C$11:$K$117,8,FALSE)="문학사선택교양",VLOOKUP(H61,폐지및신설교과목록!$C$11:$K$117,8,FALSE)="이학사선택교양",VLOOKUP(H61,폐지및신설교과목록!$C$11:$K$117,8,FALSE)="NA"),VLOOKUP(H61,폐지및신설교과목록!$C$11:$K$117,8,FALSE),"그외"))</f>
        <v>#N/A</v>
      </c>
      <c r="K61" s="9"/>
      <c r="L61" s="26"/>
      <c r="M61" s="26"/>
      <c r="N61" s="26"/>
      <c r="O61" s="26"/>
      <c r="P61" s="26"/>
      <c r="Q61" s="26"/>
      <c r="R61" s="26"/>
      <c r="S61" s="27"/>
    </row>
    <row r="62" spans="2:19" ht="13.5" x14ac:dyDescent="0.25">
      <c r="B62" s="187"/>
      <c r="C62" s="181"/>
      <c r="D62" s="147"/>
      <c r="E62" s="159"/>
      <c r="F62" s="162" t="e">
        <f>VLOOKUP(D62,폐지및신설교과목록!$C$9:$F$117,3,FALSE)</f>
        <v>#N/A</v>
      </c>
      <c r="G62" s="158"/>
      <c r="H62" s="20">
        <f t="shared" si="1"/>
        <v>0</v>
      </c>
      <c r="I62" s="135" t="e">
        <f>IF(OR(G62="R",G62="NA",G62="F"),"미취득학점",IF(OR(VLOOKUP(H62,폐지및신설교과목록!$C$9:$J$117,8,FALSE)="S",VLOOKUP(H62,폐지및신설교과목록!$C$9:$J$117,8,FALSE)="SA",VLOOKUP(H62,폐지및신설교과목록!$C$9:$J$117,8,FALSE)="A"),"전공선택",IF(OR(VLOOKUP(H62,폐지및신설교과목록!$C$11:$K$117,8,FALSE)="문학사선택교양",VLOOKUP(H62,폐지및신설교과목록!$C$11:$K$117,8,FALSE)="이학사선택교양"),"교양",IF(VLOOKUP(H62,폐지및신설교과목록!$C$9:$J$117,8,FALSE)="NA","전공필수","그외"))))</f>
        <v>#N/A</v>
      </c>
      <c r="J62" s="136" t="e">
        <f>IF(OR(G62="R",G62="NA",G62="F"),"미취득학점",IF(OR(VLOOKUP(H62,폐지및신설교과목록!$C$11:$K$117,8,FALSE)="SA",VLOOKUP(H62,폐지및신설교과목록!$C$11:$K$117,8,FALSE)="A",VLOOKUP(H62,폐지및신설교과목록!$C$11:$K$117,8,FALSE)="S",VLOOKUP(H62,폐지및신설교과목록!$C$11:$K$117,8,FALSE)="문학사선택교양",VLOOKUP(H62,폐지및신설교과목록!$C$11:$K$117,8,FALSE)="이학사선택교양",VLOOKUP(H62,폐지및신설교과목록!$C$11:$K$117,8,FALSE)="NA"),VLOOKUP(H62,폐지및신설교과목록!$C$11:$K$117,8,FALSE),"그외"))</f>
        <v>#N/A</v>
      </c>
      <c r="K62" s="9"/>
      <c r="L62" s="26"/>
      <c r="M62" s="26"/>
      <c r="N62" s="26"/>
      <c r="O62" s="26"/>
      <c r="P62" s="26"/>
      <c r="Q62" s="26"/>
      <c r="R62" s="26"/>
      <c r="S62" s="27"/>
    </row>
    <row r="63" spans="2:19" ht="13.5" x14ac:dyDescent="0.25">
      <c r="B63" s="187"/>
      <c r="C63" s="181"/>
      <c r="D63" s="147"/>
      <c r="E63" s="159"/>
      <c r="F63" s="162" t="e">
        <f>VLOOKUP(D63,폐지및신설교과목록!$C$9:$F$117,3,FALSE)</f>
        <v>#N/A</v>
      </c>
      <c r="G63" s="158"/>
      <c r="H63" s="20">
        <f t="shared" si="1"/>
        <v>0</v>
      </c>
      <c r="I63" s="135" t="e">
        <f>IF(OR(G63="R",G63="NA",G63="F"),"미취득학점",IF(OR(VLOOKUP(H63,폐지및신설교과목록!$C$9:$J$117,8,FALSE)="S",VLOOKUP(H63,폐지및신설교과목록!$C$9:$J$117,8,FALSE)="SA",VLOOKUP(H63,폐지및신설교과목록!$C$9:$J$117,8,FALSE)="A"),"전공선택",IF(OR(VLOOKUP(H63,폐지및신설교과목록!$C$11:$K$117,8,FALSE)="문학사선택교양",VLOOKUP(H63,폐지및신설교과목록!$C$11:$K$117,8,FALSE)="이학사선택교양"),"교양",IF(VLOOKUP(H63,폐지및신설교과목록!$C$9:$J$117,8,FALSE)="NA","전공필수","그외"))))</f>
        <v>#N/A</v>
      </c>
      <c r="J63" s="136" t="e">
        <f>IF(OR(G63="R",G63="NA",G63="F"),"미취득학점",IF(OR(VLOOKUP(H63,폐지및신설교과목록!$C$11:$K$117,8,FALSE)="SA",VLOOKUP(H63,폐지및신설교과목록!$C$11:$K$117,8,FALSE)="A",VLOOKUP(H63,폐지및신설교과목록!$C$11:$K$117,8,FALSE)="S",VLOOKUP(H63,폐지및신설교과목록!$C$11:$K$117,8,FALSE)="문학사선택교양",VLOOKUP(H63,폐지및신설교과목록!$C$11:$K$117,8,FALSE)="이학사선택교양",VLOOKUP(H63,폐지및신설교과목록!$C$11:$K$117,8,FALSE)="NA"),VLOOKUP(H63,폐지및신설교과목록!$C$11:$K$117,8,FALSE),"그외"))</f>
        <v>#N/A</v>
      </c>
      <c r="K63" s="9"/>
      <c r="L63" s="26"/>
      <c r="M63" s="26"/>
      <c r="N63" s="26"/>
      <c r="O63" s="26"/>
      <c r="P63" s="26"/>
      <c r="Q63" s="26"/>
      <c r="R63" s="26"/>
      <c r="S63" s="27"/>
    </row>
    <row r="64" spans="2:19" ht="13.5" x14ac:dyDescent="0.25">
      <c r="B64" s="187"/>
      <c r="C64" s="181"/>
      <c r="D64" s="147"/>
      <c r="E64" s="159"/>
      <c r="F64" s="162" t="e">
        <f>VLOOKUP(D64,폐지및신설교과목록!$C$9:$F$117,3,FALSE)</f>
        <v>#N/A</v>
      </c>
      <c r="G64" s="158"/>
      <c r="H64" s="20">
        <f t="shared" si="1"/>
        <v>0</v>
      </c>
      <c r="I64" s="135" t="e">
        <f>IF(OR(G64="R",G64="NA",G64="F"),"미취득학점",IF(OR(VLOOKUP(H64,폐지및신설교과목록!$C$9:$J$117,8,FALSE)="S",VLOOKUP(H64,폐지및신설교과목록!$C$9:$J$117,8,FALSE)="SA",VLOOKUP(H64,폐지및신설교과목록!$C$9:$J$117,8,FALSE)="A"),"전공선택",IF(OR(VLOOKUP(H64,폐지및신설교과목록!$C$11:$K$117,8,FALSE)="문학사선택교양",VLOOKUP(H64,폐지및신설교과목록!$C$11:$K$117,8,FALSE)="이학사선택교양"),"교양",IF(VLOOKUP(H64,폐지및신설교과목록!$C$9:$J$117,8,FALSE)="NA","전공필수","그외"))))</f>
        <v>#N/A</v>
      </c>
      <c r="J64" s="136" t="e">
        <f>IF(OR(G64="R",G64="NA",G64="F"),"미취득학점",IF(OR(VLOOKUP(H64,폐지및신설교과목록!$C$11:$K$117,8,FALSE)="SA",VLOOKUP(H64,폐지및신설교과목록!$C$11:$K$117,8,FALSE)="A",VLOOKUP(H64,폐지및신설교과목록!$C$11:$K$117,8,FALSE)="S",VLOOKUP(H64,폐지및신설교과목록!$C$11:$K$117,8,FALSE)="문학사선택교양",VLOOKUP(H64,폐지및신설교과목록!$C$11:$K$117,8,FALSE)="이학사선택교양",VLOOKUP(H64,폐지및신설교과목록!$C$11:$K$117,8,FALSE)="NA"),VLOOKUP(H64,폐지및신설교과목록!$C$11:$K$117,8,FALSE),"그외"))</f>
        <v>#N/A</v>
      </c>
      <c r="K64" s="9"/>
      <c r="L64" s="26"/>
      <c r="M64" s="26"/>
      <c r="N64" s="26"/>
      <c r="O64" s="26"/>
      <c r="P64" s="26"/>
      <c r="Q64" s="26"/>
      <c r="R64" s="26"/>
      <c r="S64" s="27"/>
    </row>
    <row r="65" spans="2:19" ht="13.5" x14ac:dyDescent="0.25">
      <c r="B65" s="187"/>
      <c r="C65" s="181"/>
      <c r="D65" s="147"/>
      <c r="E65" s="158"/>
      <c r="F65" s="162" t="e">
        <f>VLOOKUP(D65,폐지및신설교과목록!$C$9:$F$117,3,FALSE)</f>
        <v>#N/A</v>
      </c>
      <c r="G65" s="158"/>
      <c r="H65" s="20">
        <f t="shared" si="1"/>
        <v>0</v>
      </c>
      <c r="I65" s="135" t="e">
        <f>IF(OR(G65="R",G65="NA",G65="F"),"미취득학점",IF(OR(VLOOKUP(H65,폐지및신설교과목록!$C$9:$J$117,8,FALSE)="S",VLOOKUP(H65,폐지및신설교과목록!$C$9:$J$117,8,FALSE)="SA",VLOOKUP(H65,폐지및신설교과목록!$C$9:$J$117,8,FALSE)="A"),"전공선택",IF(OR(VLOOKUP(H65,폐지및신설교과목록!$C$11:$K$117,8,FALSE)="문학사선택교양",VLOOKUP(H65,폐지및신설교과목록!$C$11:$K$117,8,FALSE)="이학사선택교양"),"교양",IF(VLOOKUP(H65,폐지및신설교과목록!$C$9:$J$117,8,FALSE)="NA","전공필수","그외"))))</f>
        <v>#N/A</v>
      </c>
      <c r="J65" s="136" t="e">
        <f>IF(OR(G65="R",G65="NA",G65="F"),"미취득학점",IF(OR(VLOOKUP(H65,폐지및신설교과목록!$C$11:$K$117,8,FALSE)="SA",VLOOKUP(H65,폐지및신설교과목록!$C$11:$K$117,8,FALSE)="A",VLOOKUP(H65,폐지및신설교과목록!$C$11:$K$117,8,FALSE)="S",VLOOKUP(H65,폐지및신설교과목록!$C$11:$K$117,8,FALSE)="문학사선택교양",VLOOKUP(H65,폐지및신설교과목록!$C$11:$K$117,8,FALSE)="이학사선택교양",VLOOKUP(H65,폐지및신설교과목록!$C$11:$K$117,8,FALSE)="NA"),VLOOKUP(H65,폐지및신설교과목록!$C$11:$K$117,8,FALSE),"그외"))</f>
        <v>#N/A</v>
      </c>
      <c r="K65" s="9"/>
      <c r="L65" s="26"/>
      <c r="M65" s="26"/>
      <c r="N65" s="26"/>
      <c r="O65" s="26"/>
      <c r="P65" s="26"/>
      <c r="Q65" s="26"/>
      <c r="R65" s="26"/>
      <c r="S65" s="27"/>
    </row>
    <row r="66" spans="2:19" ht="13.5" x14ac:dyDescent="0.25">
      <c r="B66" s="187"/>
      <c r="C66" s="181"/>
      <c r="D66" s="147"/>
      <c r="E66" s="148"/>
      <c r="F66" s="150" t="e">
        <f>VLOOKUP(D66,폐지및신설교과목록!$C$9:$F$117,3,FALSE)</f>
        <v>#N/A</v>
      </c>
      <c r="G66" s="148"/>
      <c r="H66" s="20">
        <f t="shared" si="1"/>
        <v>0</v>
      </c>
      <c r="I66" s="135" t="e">
        <f>IF(OR(G66="R",G66="NA",G66="F"),"미취득학점",IF(OR(VLOOKUP(H66,폐지및신설교과목록!$C$9:$J$117,8,FALSE)="S",VLOOKUP(H66,폐지및신설교과목록!$C$9:$J$117,8,FALSE)="SA",VLOOKUP(H66,폐지및신설교과목록!$C$9:$J$117,8,FALSE)="A"),"전공선택",IF(OR(VLOOKUP(H66,폐지및신설교과목록!$C$11:$K$117,8,FALSE)="문학사선택교양",VLOOKUP(H66,폐지및신설교과목록!$C$11:$K$117,8,FALSE)="이학사선택교양"),"교양",IF(VLOOKUP(H66,폐지및신설교과목록!$C$9:$J$117,8,FALSE)="NA","전공필수","그외"))))</f>
        <v>#N/A</v>
      </c>
      <c r="J66" s="136" t="e">
        <f>IF(OR(G66="R",G66="NA",G66="F"),"미취득학점",IF(OR(VLOOKUP(H66,폐지및신설교과목록!$C$11:$K$117,8,FALSE)="SA",VLOOKUP(H66,폐지및신설교과목록!$C$11:$K$117,8,FALSE)="A",VLOOKUP(H66,폐지및신설교과목록!$C$11:$K$117,8,FALSE)="S",VLOOKUP(H66,폐지및신설교과목록!$C$11:$K$117,8,FALSE)="문학사선택교양",VLOOKUP(H66,폐지및신설교과목록!$C$11:$K$117,8,FALSE)="이학사선택교양",VLOOKUP(H66,폐지및신설교과목록!$C$11:$K$117,8,FALSE)="NA"),VLOOKUP(H66,폐지및신설교과목록!$C$11:$K$117,8,FALSE),"그외"))</f>
        <v>#N/A</v>
      </c>
      <c r="K66" s="9"/>
      <c r="L66" s="26"/>
      <c r="M66" s="26"/>
      <c r="N66" s="26"/>
      <c r="O66" s="26"/>
      <c r="P66" s="26"/>
      <c r="Q66" s="26"/>
      <c r="R66" s="26"/>
      <c r="S66" s="27"/>
    </row>
    <row r="67" spans="2:19" ht="13.5" x14ac:dyDescent="0.25">
      <c r="B67" s="187"/>
      <c r="C67" s="181"/>
      <c r="D67" s="147"/>
      <c r="E67" s="148"/>
      <c r="F67" s="150" t="e">
        <f>VLOOKUP(D67,폐지및신설교과목록!$C$9:$F$117,3,FALSE)</f>
        <v>#N/A</v>
      </c>
      <c r="G67" s="148"/>
      <c r="H67" s="20">
        <f t="shared" si="1"/>
        <v>0</v>
      </c>
      <c r="I67" s="135" t="e">
        <f>IF(OR(G67="R",G67="NA",G67="F"),"미취득학점",IF(OR(VLOOKUP(H67,폐지및신설교과목록!$C$9:$J$117,8,FALSE)="S",VLOOKUP(H67,폐지및신설교과목록!$C$9:$J$117,8,FALSE)="SA",VLOOKUP(H67,폐지및신설교과목록!$C$9:$J$117,8,FALSE)="A"),"전공선택",IF(OR(VLOOKUP(H67,폐지및신설교과목록!$C$11:$K$117,8,FALSE)="문학사선택교양",VLOOKUP(H67,폐지및신설교과목록!$C$11:$K$117,8,FALSE)="이학사선택교양"),"교양",IF(VLOOKUP(H67,폐지및신설교과목록!$C$9:$J$117,8,FALSE)="NA","전공필수","그외"))))</f>
        <v>#N/A</v>
      </c>
      <c r="J67" s="136" t="e">
        <f>IF(OR(G67="R",G67="NA",G67="F"),"미취득학점",IF(OR(VLOOKUP(H67,폐지및신설교과목록!$C$11:$K$117,8,FALSE)="SA",VLOOKUP(H67,폐지및신설교과목록!$C$11:$K$117,8,FALSE)="A",VLOOKUP(H67,폐지및신설교과목록!$C$11:$K$117,8,FALSE)="S",VLOOKUP(H67,폐지및신설교과목록!$C$11:$K$117,8,FALSE)="문학사선택교양",VLOOKUP(H67,폐지및신설교과목록!$C$11:$K$117,8,FALSE)="이학사선택교양",VLOOKUP(H67,폐지및신설교과목록!$C$11:$K$117,8,FALSE)="NA"),VLOOKUP(H67,폐지및신설교과목록!$C$11:$K$117,8,FALSE),"그외"))</f>
        <v>#N/A</v>
      </c>
      <c r="K67" s="9"/>
      <c r="L67" s="26"/>
      <c r="M67" s="26"/>
      <c r="N67" s="26"/>
      <c r="O67" s="26"/>
      <c r="P67" s="26"/>
      <c r="Q67" s="26"/>
      <c r="R67" s="26"/>
      <c r="S67" s="27"/>
    </row>
    <row r="68" spans="2:19" ht="13.5" x14ac:dyDescent="0.25">
      <c r="B68" s="187"/>
      <c r="C68" s="181"/>
      <c r="D68" s="147"/>
      <c r="E68" s="148"/>
      <c r="F68" s="150" t="e">
        <f>VLOOKUP(D68,폐지및신설교과목록!$C$9:$F$117,3,FALSE)</f>
        <v>#N/A</v>
      </c>
      <c r="G68" s="148"/>
      <c r="H68" s="20">
        <f t="shared" si="1"/>
        <v>0</v>
      </c>
      <c r="I68" s="135" t="e">
        <f>IF(OR(G68="R",G68="NA",G68="F"),"미취득학점",IF(OR(VLOOKUP(H68,폐지및신설교과목록!$C$9:$J$117,8,FALSE)="S",VLOOKUP(H68,폐지및신설교과목록!$C$9:$J$117,8,FALSE)="SA",VLOOKUP(H68,폐지및신설교과목록!$C$9:$J$117,8,FALSE)="A"),"전공선택",IF(OR(VLOOKUP(H68,폐지및신설교과목록!$C$11:$K$117,8,FALSE)="문학사선택교양",VLOOKUP(H68,폐지및신설교과목록!$C$11:$K$117,8,FALSE)="이학사선택교양"),"교양",IF(VLOOKUP(H68,폐지및신설교과목록!$C$9:$J$117,8,FALSE)="NA","전공필수","그외"))))</f>
        <v>#N/A</v>
      </c>
      <c r="J68" s="136" t="e">
        <f>IF(OR(G68="R",G68="NA",G68="F"),"미취득학점",IF(OR(VLOOKUP(H68,폐지및신설교과목록!$C$11:$K$117,8,FALSE)="SA",VLOOKUP(H68,폐지및신설교과목록!$C$11:$K$117,8,FALSE)="A",VLOOKUP(H68,폐지및신설교과목록!$C$11:$K$117,8,FALSE)="S",VLOOKUP(H68,폐지및신설교과목록!$C$11:$K$117,8,FALSE)="문학사선택교양",VLOOKUP(H68,폐지및신설교과목록!$C$11:$K$117,8,FALSE)="이학사선택교양",VLOOKUP(H68,폐지및신설교과목록!$C$11:$K$117,8,FALSE)="NA"),VLOOKUP(H68,폐지및신설교과목록!$C$11:$K$117,8,FALSE),"그외"))</f>
        <v>#N/A</v>
      </c>
      <c r="K68" s="9"/>
      <c r="L68" s="26"/>
      <c r="M68" s="26"/>
      <c r="N68" s="26"/>
      <c r="O68" s="26"/>
      <c r="P68" s="26"/>
      <c r="Q68" s="26"/>
      <c r="R68" s="26"/>
      <c r="S68" s="27"/>
    </row>
    <row r="69" spans="2:19" ht="14.25" thickBot="1" x14ac:dyDescent="0.3">
      <c r="B69" s="188"/>
      <c r="C69" s="182"/>
      <c r="D69" s="28" t="s">
        <v>33</v>
      </c>
      <c r="E69" s="28"/>
      <c r="F69" s="137" t="e">
        <f>SUM(F58:F68)</f>
        <v>#N/A</v>
      </c>
      <c r="G69" s="28"/>
      <c r="H69" s="29"/>
      <c r="I69" s="137"/>
      <c r="J69" s="138"/>
      <c r="K69" s="9"/>
      <c r="L69" s="26"/>
      <c r="M69" s="26"/>
      <c r="N69" s="26"/>
      <c r="O69" s="26"/>
      <c r="P69" s="26"/>
      <c r="Q69" s="26"/>
      <c r="R69" s="26"/>
      <c r="S69" s="27"/>
    </row>
    <row r="70" spans="2:19" ht="9" customHeight="1" thickBot="1" x14ac:dyDescent="0.3">
      <c r="B70" s="151"/>
      <c r="C70" s="30"/>
      <c r="D70" s="139"/>
      <c r="E70" s="139"/>
      <c r="F70" s="139"/>
      <c r="G70" s="139"/>
      <c r="H70" s="30"/>
      <c r="I70" s="139"/>
      <c r="J70" s="140"/>
      <c r="K70" s="9"/>
      <c r="L70" s="26"/>
      <c r="M70" s="26"/>
      <c r="N70" s="26"/>
      <c r="O70" s="26"/>
      <c r="P70" s="26"/>
      <c r="Q70" s="26"/>
      <c r="R70" s="26"/>
      <c r="S70" s="27"/>
    </row>
    <row r="71" spans="2:19" ht="14.25" thickBot="1" x14ac:dyDescent="0.3">
      <c r="B71" s="33" t="s">
        <v>0</v>
      </c>
      <c r="C71" s="34" t="s">
        <v>20</v>
      </c>
      <c r="D71" s="35" t="s">
        <v>21</v>
      </c>
      <c r="E71" s="36" t="s">
        <v>22</v>
      </c>
      <c r="F71" s="35" t="s">
        <v>23</v>
      </c>
      <c r="G71" s="36" t="s">
        <v>24</v>
      </c>
      <c r="H71" s="37" t="s">
        <v>34</v>
      </c>
      <c r="I71" s="38" t="s">
        <v>26</v>
      </c>
      <c r="J71" s="39" t="s">
        <v>27</v>
      </c>
      <c r="K71" s="9"/>
      <c r="L71" s="26"/>
      <c r="M71" s="26"/>
      <c r="N71" s="26"/>
      <c r="O71" s="26"/>
      <c r="P71" s="26"/>
      <c r="Q71" s="26"/>
      <c r="R71" s="26"/>
      <c r="S71" s="27"/>
    </row>
    <row r="72" spans="2:19" ht="14.25" customHeight="1" thickTop="1" x14ac:dyDescent="0.25">
      <c r="B72" s="186"/>
      <c r="C72" s="183" t="s">
        <v>41</v>
      </c>
      <c r="D72" s="145"/>
      <c r="E72" s="146"/>
      <c r="F72" s="149" t="e">
        <f>VLOOKUP(D72,폐지및신설교과목록!$C$9:$F$117,3,FALSE)</f>
        <v>#N/A</v>
      </c>
      <c r="G72" s="146"/>
      <c r="H72" s="19">
        <f t="shared" ref="H72:H76" si="2">IF(OR(D72="LIBS151",D72="LIBS152"),"LIBS150",IF(D72="MATH161","MATH221",IF(D72="MATH162","MATH222",IF(OR(D72="COSE101",D72="COSE102"),"EGRN151",D72))))</f>
        <v>0</v>
      </c>
      <c r="I72" s="133" t="e">
        <f>IF(OR(G72="R",G72="NA",G72="F"),"미취득학점",IF(OR(VLOOKUP(H72,폐지및신설교과목록!$C$9:$J$117,8,FALSE)="S",VLOOKUP(H72,폐지및신설교과목록!$C$9:$J$117,8,FALSE)="SA",VLOOKUP(H72,폐지및신설교과목록!$C$9:$J$117,8,FALSE)="A"),"전공선택",IF(OR(VLOOKUP(H72,폐지및신설교과목록!$C$11:$K$117,8,FALSE)="문학사선택교양",VLOOKUP(H72,폐지및신설교과목록!$C$11:$K$117,8,FALSE)="이학사선택교양"),"교양",IF(VLOOKUP(H72,폐지및신설교과목록!$C$9:$J$117,8,FALSE)="NA","전공필수","그외"))))</f>
        <v>#N/A</v>
      </c>
      <c r="J72" s="134" t="e">
        <f>IF(OR(G72="R",G72="NA",G72="F"),"미취득학점",IF(OR(VLOOKUP(H72,폐지및신설교과목록!$C$11:$K$117,8,FALSE)="SA",VLOOKUP(H72,폐지및신설교과목록!$C$11:$K$117,8,FALSE)="A",VLOOKUP(H72,폐지및신설교과목록!$C$11:$K$117,8,FALSE)="S",VLOOKUP(H72,폐지및신설교과목록!$C$11:$K$117,8,FALSE)="문학사선택교양",VLOOKUP(H72,폐지및신설교과목록!$C$11:$K$117,8,FALSE)="이학사선택교양",VLOOKUP(H72,폐지및신설교과목록!$C$11:$K$117,8,FALSE)="NA"),VLOOKUP(H72,폐지및신설교과목록!$C$11:$K$117,8,FALSE),"그외"))</f>
        <v>#N/A</v>
      </c>
      <c r="K72" s="9"/>
      <c r="L72" s="26"/>
      <c r="M72" s="26"/>
      <c r="N72" s="26"/>
      <c r="O72" s="26"/>
      <c r="P72" s="26"/>
      <c r="Q72" s="26"/>
      <c r="R72" s="26"/>
      <c r="S72" s="27"/>
    </row>
    <row r="73" spans="2:19" ht="13.5" x14ac:dyDescent="0.25">
      <c r="B73" s="187"/>
      <c r="C73" s="184"/>
      <c r="D73" s="147"/>
      <c r="E73" s="148"/>
      <c r="F73" s="150" t="e">
        <f>VLOOKUP(D73,폐지및신설교과목록!$C$9:$F$117,3,FALSE)</f>
        <v>#N/A</v>
      </c>
      <c r="G73" s="148"/>
      <c r="H73" s="20">
        <f t="shared" si="2"/>
        <v>0</v>
      </c>
      <c r="I73" s="135" t="e">
        <f>IF(OR(G73="R",G73="NA",G73="F"),"미취득학점",IF(OR(VLOOKUP(H73,폐지및신설교과목록!$C$9:$J$117,8,FALSE)="S",VLOOKUP(H73,폐지및신설교과목록!$C$9:$J$117,8,FALSE)="SA",VLOOKUP(H73,폐지및신설교과목록!$C$9:$J$117,8,FALSE)="A"),"전공선택",IF(OR(VLOOKUP(H73,폐지및신설교과목록!$C$11:$K$117,8,FALSE)="문학사선택교양",VLOOKUP(H73,폐지및신설교과목록!$C$11:$K$117,8,FALSE)="이학사선택교양"),"교양",IF(VLOOKUP(H73,폐지및신설교과목록!$C$9:$J$117,8,FALSE)="NA","전공필수","그외"))))</f>
        <v>#N/A</v>
      </c>
      <c r="J73" s="136" t="e">
        <f>IF(OR(G73="R",G73="NA",G73="F"),"미취득학점",IF(OR(VLOOKUP(H73,폐지및신설교과목록!$C$11:$K$117,8,FALSE)="SA",VLOOKUP(H73,폐지및신설교과목록!$C$11:$K$117,8,FALSE)="A",VLOOKUP(H73,폐지및신설교과목록!$C$11:$K$117,8,FALSE)="S",VLOOKUP(H73,폐지및신설교과목록!$C$11:$K$117,8,FALSE)="문학사선택교양",VLOOKUP(H73,폐지및신설교과목록!$C$11:$K$117,8,FALSE)="이학사선택교양",VLOOKUP(H73,폐지및신설교과목록!$C$11:$K$117,8,FALSE)="NA"),VLOOKUP(H73,폐지및신설교과목록!$C$11:$K$117,8,FALSE),"그외"))</f>
        <v>#N/A</v>
      </c>
      <c r="K73" s="9"/>
      <c r="L73" s="26"/>
      <c r="M73" s="26"/>
      <c r="N73" s="26"/>
      <c r="O73" s="26"/>
      <c r="P73" s="26"/>
      <c r="Q73" s="26"/>
      <c r="R73" s="26"/>
      <c r="S73" s="27"/>
    </row>
    <row r="74" spans="2:19" ht="13.5" x14ac:dyDescent="0.25">
      <c r="B74" s="187"/>
      <c r="C74" s="184"/>
      <c r="D74" s="147"/>
      <c r="E74" s="148"/>
      <c r="F74" s="150" t="e">
        <f>VLOOKUP(D74,폐지및신설교과목록!$C$9:$F$117,3,FALSE)</f>
        <v>#N/A</v>
      </c>
      <c r="G74" s="148"/>
      <c r="H74" s="20">
        <f t="shared" si="2"/>
        <v>0</v>
      </c>
      <c r="I74" s="135" t="e">
        <f>IF(OR(G74="R",G74="NA",G74="F"),"미취득학점",IF(OR(VLOOKUP(H74,폐지및신설교과목록!$C$9:$J$117,8,FALSE)="S",VLOOKUP(H74,폐지및신설교과목록!$C$9:$J$117,8,FALSE)="SA",VLOOKUP(H74,폐지및신설교과목록!$C$9:$J$117,8,FALSE)="A"),"전공선택",IF(OR(VLOOKUP(H74,폐지및신설교과목록!$C$11:$K$117,8,FALSE)="문학사선택교양",VLOOKUP(H74,폐지및신설교과목록!$C$11:$K$117,8,FALSE)="이학사선택교양"),"교양",IF(VLOOKUP(H74,폐지및신설교과목록!$C$9:$J$117,8,FALSE)="NA","전공필수","그외"))))</f>
        <v>#N/A</v>
      </c>
      <c r="J74" s="136" t="e">
        <f>IF(OR(G74="R",G74="NA",G74="F"),"미취득학점",IF(OR(VLOOKUP(H74,폐지및신설교과목록!$C$11:$K$117,8,FALSE)="SA",VLOOKUP(H74,폐지및신설교과목록!$C$11:$K$117,8,FALSE)="A",VLOOKUP(H74,폐지및신설교과목록!$C$11:$K$117,8,FALSE)="S",VLOOKUP(H74,폐지및신설교과목록!$C$11:$K$117,8,FALSE)="문학사선택교양",VLOOKUP(H74,폐지및신설교과목록!$C$11:$K$117,8,FALSE)="이학사선택교양",VLOOKUP(H74,폐지및신설교과목록!$C$11:$K$117,8,FALSE)="NA"),VLOOKUP(H74,폐지및신설교과목록!$C$11:$K$117,8,FALSE),"그외"))</f>
        <v>#N/A</v>
      </c>
      <c r="K74" s="9"/>
      <c r="L74" s="26"/>
      <c r="M74" s="26"/>
      <c r="N74" s="26"/>
      <c r="O74" s="26"/>
      <c r="P74" s="26"/>
      <c r="Q74" s="26"/>
      <c r="R74" s="26"/>
      <c r="S74" s="27"/>
    </row>
    <row r="75" spans="2:19" ht="13.5" x14ac:dyDescent="0.25">
      <c r="B75" s="187"/>
      <c r="C75" s="184"/>
      <c r="D75" s="147"/>
      <c r="E75" s="148"/>
      <c r="F75" s="150" t="e">
        <f>VLOOKUP(D75,폐지및신설교과목록!$C$9:$F$117,3,FALSE)</f>
        <v>#N/A</v>
      </c>
      <c r="G75" s="148"/>
      <c r="H75" s="20">
        <f t="shared" si="2"/>
        <v>0</v>
      </c>
      <c r="I75" s="135" t="e">
        <f>IF(OR(G75="R",G75="NA",G75="F"),"미취득학점",IF(OR(VLOOKUP(H75,폐지및신설교과목록!$C$9:$J$117,8,FALSE)="S",VLOOKUP(H75,폐지및신설교과목록!$C$9:$J$117,8,FALSE)="SA",VLOOKUP(H75,폐지및신설교과목록!$C$9:$J$117,8,FALSE)="A"),"전공선택",IF(OR(VLOOKUP(H75,폐지및신설교과목록!$C$11:$K$117,8,FALSE)="문학사선택교양",VLOOKUP(H75,폐지및신설교과목록!$C$11:$K$117,8,FALSE)="이학사선택교양"),"교양",IF(VLOOKUP(H75,폐지및신설교과목록!$C$9:$J$117,8,FALSE)="NA","전공필수","그외"))))</f>
        <v>#N/A</v>
      </c>
      <c r="J75" s="136" t="e">
        <f>IF(OR(G75="R",G75="NA",G75="F"),"미취득학점",IF(OR(VLOOKUP(H75,폐지및신설교과목록!$C$11:$K$117,8,FALSE)="SA",VLOOKUP(H75,폐지및신설교과목록!$C$11:$K$117,8,FALSE)="A",VLOOKUP(H75,폐지및신설교과목록!$C$11:$K$117,8,FALSE)="S",VLOOKUP(H75,폐지및신설교과목록!$C$11:$K$117,8,FALSE)="문학사선택교양",VLOOKUP(H75,폐지및신설교과목록!$C$11:$K$117,8,FALSE)="이학사선택교양",VLOOKUP(H75,폐지및신설교과목록!$C$11:$K$117,8,FALSE)="NA"),VLOOKUP(H75,폐지및신설교과목록!$C$11:$K$117,8,FALSE),"그외"))</f>
        <v>#N/A</v>
      </c>
      <c r="K75" s="9"/>
      <c r="L75" s="26"/>
      <c r="M75" s="26"/>
      <c r="N75" s="26"/>
      <c r="O75" s="26"/>
      <c r="P75" s="26"/>
      <c r="Q75" s="26"/>
      <c r="R75" s="26"/>
      <c r="S75" s="27"/>
    </row>
    <row r="76" spans="2:19" ht="13.5" x14ac:dyDescent="0.25">
      <c r="B76" s="187"/>
      <c r="C76" s="184"/>
      <c r="D76" s="147"/>
      <c r="E76" s="148"/>
      <c r="F76" s="150" t="e">
        <f>VLOOKUP(D76,폐지및신설교과목록!$C$9:$F$117,3,FALSE)</f>
        <v>#N/A</v>
      </c>
      <c r="G76" s="148"/>
      <c r="H76" s="20">
        <f t="shared" si="2"/>
        <v>0</v>
      </c>
      <c r="I76" s="135" t="e">
        <f>IF(OR(G76="R",G76="NA",G76="F"),"미취득학점",IF(OR(VLOOKUP(H76,폐지및신설교과목록!$C$9:$J$117,8,FALSE)="S",VLOOKUP(H76,폐지및신설교과목록!$C$9:$J$117,8,FALSE)="SA",VLOOKUP(H76,폐지및신설교과목록!$C$9:$J$117,8,FALSE)="A"),"전공선택",IF(OR(VLOOKUP(H76,폐지및신설교과목록!$C$11:$K$117,8,FALSE)="문학사선택교양",VLOOKUP(H76,폐지및신설교과목록!$C$11:$K$117,8,FALSE)="이학사선택교양"),"교양",IF(VLOOKUP(H76,폐지및신설교과목록!$C$9:$J$117,8,FALSE)="NA","전공필수","그외"))))</f>
        <v>#N/A</v>
      </c>
      <c r="J76" s="136" t="e">
        <f>IF(OR(G76="R",G76="NA",G76="F"),"미취득학점",IF(OR(VLOOKUP(H76,폐지및신설교과목록!$C$11:$K$117,8,FALSE)="SA",VLOOKUP(H76,폐지및신설교과목록!$C$11:$K$117,8,FALSE)="A",VLOOKUP(H76,폐지및신설교과목록!$C$11:$K$117,8,FALSE)="S",VLOOKUP(H76,폐지및신설교과목록!$C$11:$K$117,8,FALSE)="문학사선택교양",VLOOKUP(H76,폐지및신설교과목록!$C$11:$K$117,8,FALSE)="이학사선택교양",VLOOKUP(H76,폐지및신설교과목록!$C$11:$K$117,8,FALSE)="NA"),VLOOKUP(H76,폐지및신설교과목록!$C$11:$K$117,8,FALSE),"그외"))</f>
        <v>#N/A</v>
      </c>
      <c r="K76" s="9"/>
      <c r="L76" s="26"/>
      <c r="M76" s="26"/>
      <c r="N76" s="26"/>
      <c r="O76" s="26"/>
      <c r="P76" s="26"/>
      <c r="Q76" s="26"/>
      <c r="R76" s="26"/>
      <c r="S76" s="27"/>
    </row>
    <row r="77" spans="2:19" ht="14.25" thickBot="1" x14ac:dyDescent="0.3">
      <c r="B77" s="188"/>
      <c r="C77" s="185"/>
      <c r="D77" s="28" t="s">
        <v>33</v>
      </c>
      <c r="E77" s="28"/>
      <c r="F77" s="137" t="e">
        <f>SUM(F72:F76)</f>
        <v>#N/A</v>
      </c>
      <c r="G77" s="28"/>
      <c r="H77" s="29"/>
      <c r="I77" s="137"/>
      <c r="J77" s="138"/>
      <c r="K77" s="9"/>
      <c r="L77" s="26"/>
      <c r="M77" s="26"/>
      <c r="N77" s="26"/>
      <c r="O77" s="26"/>
      <c r="P77" s="26"/>
      <c r="Q77" s="26"/>
      <c r="R77" s="26"/>
      <c r="S77" s="27"/>
    </row>
    <row r="78" spans="2:19" ht="9" customHeight="1" thickBot="1" x14ac:dyDescent="0.3">
      <c r="B78" s="151"/>
      <c r="C78" s="30"/>
      <c r="D78" s="139"/>
      <c r="E78" s="139"/>
      <c r="F78" s="139"/>
      <c r="G78" s="139"/>
      <c r="H78" s="30"/>
      <c r="I78" s="139"/>
      <c r="J78" s="140"/>
      <c r="K78" s="9"/>
      <c r="L78" s="26"/>
      <c r="M78" s="26"/>
      <c r="N78" s="26"/>
      <c r="O78" s="26"/>
      <c r="P78" s="26"/>
      <c r="Q78" s="26"/>
      <c r="R78" s="26"/>
      <c r="S78" s="27"/>
    </row>
    <row r="79" spans="2:19" ht="14.25" thickBot="1" x14ac:dyDescent="0.3">
      <c r="B79" s="33" t="s">
        <v>0</v>
      </c>
      <c r="C79" s="34" t="s">
        <v>42</v>
      </c>
      <c r="D79" s="35" t="s">
        <v>21</v>
      </c>
      <c r="E79" s="36" t="s">
        <v>22</v>
      </c>
      <c r="F79" s="35" t="s">
        <v>23</v>
      </c>
      <c r="G79" s="36" t="s">
        <v>43</v>
      </c>
      <c r="H79" s="37" t="s">
        <v>34</v>
      </c>
      <c r="I79" s="38" t="s">
        <v>26</v>
      </c>
      <c r="J79" s="39" t="s">
        <v>27</v>
      </c>
      <c r="K79" s="9"/>
      <c r="L79" s="26"/>
      <c r="M79" s="26"/>
      <c r="N79" s="26"/>
      <c r="O79" s="26"/>
      <c r="P79" s="26"/>
      <c r="Q79" s="26"/>
      <c r="R79" s="26"/>
      <c r="S79" s="27"/>
    </row>
    <row r="80" spans="2:19" ht="14.25" thickTop="1" x14ac:dyDescent="0.25">
      <c r="B80" s="186"/>
      <c r="C80" s="180" t="s">
        <v>37</v>
      </c>
      <c r="D80" s="145"/>
      <c r="E80" s="161"/>
      <c r="F80" s="149" t="e">
        <f>VLOOKUP(D80,폐지및신설교과목록!$C$9:$F$117,3,FALSE)</f>
        <v>#N/A</v>
      </c>
      <c r="G80" s="164"/>
      <c r="H80" s="19">
        <f t="shared" ref="H80:H90" si="3">IF(OR(D80="LIBS151",D80="LIBS152"),"LIBS150",IF(D80="MATH161","MATH221",IF(D80="MATH162","MATH222",IF(OR(D80="COSE101",D80="COSE102"),"EGRN151",D80))))</f>
        <v>0</v>
      </c>
      <c r="I80" s="133" t="e">
        <f>IF(OR(G80="R",G80="NA",G80="F"),"미취득학점",IF(OR(VLOOKUP(H80,폐지및신설교과목록!$C$9:$J$117,8,FALSE)="S",VLOOKUP(H80,폐지및신설교과목록!$C$9:$J$117,8,FALSE)="SA",VLOOKUP(H80,폐지및신설교과목록!$C$9:$J$117,8,FALSE)="A"),"전공선택",IF(OR(VLOOKUP(H80,폐지및신설교과목록!$C$11:$K$117,8,FALSE)="문학사선택교양",VLOOKUP(H80,폐지및신설교과목록!$C$11:$K$117,8,FALSE)="이학사선택교양"),"교양",IF(VLOOKUP(H80,폐지및신설교과목록!$C$9:$J$117,8,FALSE)="NA","전공필수","그외"))))</f>
        <v>#N/A</v>
      </c>
      <c r="J80" s="134" t="e">
        <f>IF(OR(G80="R",G80="NA",G80="F"),"미취득학점",IF(OR(VLOOKUP(H80,폐지및신설교과목록!$C$11:$K$117,8,FALSE)="SA",VLOOKUP(H80,폐지및신설교과목록!$C$11:$K$117,8,FALSE)="A",VLOOKUP(H80,폐지및신설교과목록!$C$11:$K$117,8,FALSE)="S",VLOOKUP(H80,폐지및신설교과목록!$C$11:$K$117,8,FALSE)="문학사선택교양",VLOOKUP(H80,폐지및신설교과목록!$C$11:$K$117,8,FALSE)="이학사선택교양",VLOOKUP(H80,폐지및신설교과목록!$C$11:$K$117,8,FALSE)="NA"),VLOOKUP(H80,폐지및신설교과목록!$C$11:$K$117,8,FALSE),"그외"))</f>
        <v>#N/A</v>
      </c>
      <c r="K80" s="9"/>
      <c r="L80" s="26"/>
      <c r="M80" s="26"/>
      <c r="N80" s="26"/>
      <c r="O80" s="26"/>
      <c r="P80" s="26"/>
      <c r="Q80" s="26"/>
      <c r="R80" s="26"/>
      <c r="S80" s="27"/>
    </row>
    <row r="81" spans="2:19" ht="13.5" x14ac:dyDescent="0.25">
      <c r="B81" s="187"/>
      <c r="C81" s="181"/>
      <c r="D81" s="147"/>
      <c r="E81" s="158"/>
      <c r="F81" s="150" t="e">
        <f>VLOOKUP(D81,폐지및신설교과목록!$C$9:$F$117,3,FALSE)</f>
        <v>#N/A</v>
      </c>
      <c r="G81" s="158"/>
      <c r="H81" s="20">
        <f t="shared" si="3"/>
        <v>0</v>
      </c>
      <c r="I81" s="135" t="e">
        <f>IF(OR(G81="R",G81="NA",G81="F"),"미취득학점",IF(OR(VLOOKUP(H81,폐지및신설교과목록!$C$9:$J$117,8,FALSE)="S",VLOOKUP(H81,폐지및신설교과목록!$C$9:$J$117,8,FALSE)="SA",VLOOKUP(H81,폐지및신설교과목록!$C$9:$J$117,8,FALSE)="A"),"전공선택",IF(OR(VLOOKUP(H81,폐지및신설교과목록!$C$11:$K$117,8,FALSE)="문학사선택교양",VLOOKUP(H81,폐지및신설교과목록!$C$11:$K$117,8,FALSE)="이학사선택교양"),"교양",IF(VLOOKUP(H81,폐지및신설교과목록!$C$9:$J$117,8,FALSE)="NA","전공필수","그외"))))</f>
        <v>#N/A</v>
      </c>
      <c r="J81" s="136" t="e">
        <f>IF(OR(G81="R",G81="NA",G81="F"),"미취득학점",IF(OR(VLOOKUP(H81,폐지및신설교과목록!$C$11:$K$117,8,FALSE)="SA",VLOOKUP(H81,폐지및신설교과목록!$C$11:$K$117,8,FALSE)="A",VLOOKUP(H81,폐지및신설교과목록!$C$11:$K$117,8,FALSE)="S",VLOOKUP(H81,폐지및신설교과목록!$C$11:$K$117,8,FALSE)="문학사선택교양",VLOOKUP(H81,폐지및신설교과목록!$C$11:$K$117,8,FALSE)="이학사선택교양",VLOOKUP(H81,폐지및신설교과목록!$C$11:$K$117,8,FALSE)="NA"),VLOOKUP(H81,폐지및신설교과목록!$C$11:$K$117,8,FALSE),"그외"))</f>
        <v>#N/A</v>
      </c>
      <c r="K81" s="9"/>
      <c r="L81" s="26"/>
      <c r="M81" s="26"/>
      <c r="N81" s="26"/>
      <c r="O81" s="26"/>
      <c r="P81" s="26"/>
      <c r="Q81" s="26"/>
      <c r="R81" s="26"/>
      <c r="S81" s="27"/>
    </row>
    <row r="82" spans="2:19" ht="13.5" x14ac:dyDescent="0.25">
      <c r="B82" s="187"/>
      <c r="C82" s="181"/>
      <c r="D82" s="147"/>
      <c r="E82" s="158"/>
      <c r="F82" s="150" t="e">
        <f>VLOOKUP(D82,폐지및신설교과목록!$C$9:$F$117,3,FALSE)</f>
        <v>#N/A</v>
      </c>
      <c r="G82" s="158"/>
      <c r="H82" s="20">
        <f t="shared" si="3"/>
        <v>0</v>
      </c>
      <c r="I82" s="135" t="e">
        <f>IF(OR(G82="R",G82="NA",G82="F"),"미취득학점",IF(OR(VLOOKUP(H82,폐지및신설교과목록!$C$9:$J$117,8,FALSE)="S",VLOOKUP(H82,폐지및신설교과목록!$C$9:$J$117,8,FALSE)="SA",VLOOKUP(H82,폐지및신설교과목록!$C$9:$J$117,8,FALSE)="A"),"전공선택",IF(OR(VLOOKUP(H82,폐지및신설교과목록!$C$11:$K$117,8,FALSE)="문학사선택교양",VLOOKUP(H82,폐지및신설교과목록!$C$11:$K$117,8,FALSE)="이학사선택교양"),"교양",IF(VLOOKUP(H82,폐지및신설교과목록!$C$9:$J$117,8,FALSE)="NA","전공필수","그외"))))</f>
        <v>#N/A</v>
      </c>
      <c r="J82" s="136" t="e">
        <f>IF(OR(G82="R",G82="NA",G82="F"),"미취득학점",IF(OR(VLOOKUP(H82,폐지및신설교과목록!$C$11:$K$117,8,FALSE)="SA",VLOOKUP(H82,폐지및신설교과목록!$C$11:$K$117,8,FALSE)="A",VLOOKUP(H82,폐지및신설교과목록!$C$11:$K$117,8,FALSE)="S",VLOOKUP(H82,폐지및신설교과목록!$C$11:$K$117,8,FALSE)="문학사선택교양",VLOOKUP(H82,폐지및신설교과목록!$C$11:$K$117,8,FALSE)="이학사선택교양",VLOOKUP(H82,폐지및신설교과목록!$C$11:$K$117,8,FALSE)="NA"),VLOOKUP(H82,폐지및신설교과목록!$C$11:$K$117,8,FALSE),"그외"))</f>
        <v>#N/A</v>
      </c>
      <c r="K82" s="9"/>
      <c r="L82" s="26"/>
      <c r="M82" s="26"/>
      <c r="N82" s="26"/>
      <c r="O82" s="26"/>
      <c r="P82" s="26"/>
      <c r="Q82" s="26"/>
      <c r="R82" s="26"/>
      <c r="S82" s="27"/>
    </row>
    <row r="83" spans="2:19" ht="13.5" x14ac:dyDescent="0.25">
      <c r="B83" s="187"/>
      <c r="C83" s="181"/>
      <c r="D83" s="147"/>
      <c r="E83" s="158"/>
      <c r="F83" s="150" t="e">
        <f>VLOOKUP(D83,폐지및신설교과목록!$C$9:$F$117,3,FALSE)</f>
        <v>#N/A</v>
      </c>
      <c r="G83" s="158"/>
      <c r="H83" s="20">
        <f t="shared" si="3"/>
        <v>0</v>
      </c>
      <c r="I83" s="135" t="e">
        <f>IF(OR(G83="R",G83="NA",G83="F"),"미취득학점",IF(OR(VLOOKUP(H83,폐지및신설교과목록!$C$9:$J$117,8,FALSE)="S",VLOOKUP(H83,폐지및신설교과목록!$C$9:$J$117,8,FALSE)="SA",VLOOKUP(H83,폐지및신설교과목록!$C$9:$J$117,8,FALSE)="A"),"전공선택",IF(OR(VLOOKUP(H83,폐지및신설교과목록!$C$11:$K$117,8,FALSE)="문학사선택교양",VLOOKUP(H83,폐지및신설교과목록!$C$11:$K$117,8,FALSE)="이학사선택교양"),"교양",IF(VLOOKUP(H83,폐지및신설교과목록!$C$9:$J$117,8,FALSE)="NA","전공필수","그외"))))</f>
        <v>#N/A</v>
      </c>
      <c r="J83" s="136" t="e">
        <f>IF(OR(G83="R",G83="NA",G83="F"),"미취득학점",IF(OR(VLOOKUP(H83,폐지및신설교과목록!$C$11:$K$117,8,FALSE)="SA",VLOOKUP(H83,폐지및신설교과목록!$C$11:$K$117,8,FALSE)="A",VLOOKUP(H83,폐지및신설교과목록!$C$11:$K$117,8,FALSE)="S",VLOOKUP(H83,폐지및신설교과목록!$C$11:$K$117,8,FALSE)="문학사선택교양",VLOOKUP(H83,폐지및신설교과목록!$C$11:$K$117,8,FALSE)="이학사선택교양",VLOOKUP(H83,폐지및신설교과목록!$C$11:$K$117,8,FALSE)="NA"),VLOOKUP(H83,폐지및신설교과목록!$C$11:$K$117,8,FALSE),"그외"))</f>
        <v>#N/A</v>
      </c>
      <c r="K83" s="9"/>
      <c r="L83" s="26"/>
      <c r="M83" s="26"/>
      <c r="N83" s="26"/>
      <c r="O83" s="26"/>
      <c r="P83" s="26"/>
      <c r="Q83" s="26"/>
      <c r="R83" s="26"/>
      <c r="S83" s="27"/>
    </row>
    <row r="84" spans="2:19" ht="13.5" x14ac:dyDescent="0.25">
      <c r="B84" s="187"/>
      <c r="C84" s="181"/>
      <c r="D84" s="166"/>
      <c r="E84" s="158"/>
      <c r="F84" s="150" t="e">
        <f>VLOOKUP(D84,폐지및신설교과목록!$C$9:$F$117,3,FALSE)</f>
        <v>#N/A</v>
      </c>
      <c r="G84" s="158"/>
      <c r="H84" s="20">
        <f t="shared" si="3"/>
        <v>0</v>
      </c>
      <c r="I84" s="135" t="e">
        <f>IF(OR(G84="R",G84="NA",G84="F"),"미취득학점",IF(OR(VLOOKUP(H84,폐지및신설교과목록!$C$9:$J$117,8,FALSE)="S",VLOOKUP(H84,폐지및신설교과목록!$C$9:$J$117,8,FALSE)="SA",VLOOKUP(H84,폐지및신설교과목록!$C$9:$J$117,8,FALSE)="A"),"전공선택",IF(OR(VLOOKUP(H84,폐지및신설교과목록!$C$11:$K$117,8,FALSE)="문학사선택교양",VLOOKUP(H84,폐지및신설교과목록!$C$11:$K$117,8,FALSE)="이학사선택교양"),"교양",IF(VLOOKUP(H84,폐지및신설교과목록!$C$9:$J$117,8,FALSE)="NA","전공필수","그외"))))</f>
        <v>#N/A</v>
      </c>
      <c r="J84" s="136" t="e">
        <f>IF(OR(G84="R",G84="NA",G84="F"),"미취득학점",IF(OR(VLOOKUP(H84,폐지및신설교과목록!$C$11:$K$117,8,FALSE)="SA",VLOOKUP(H84,폐지및신설교과목록!$C$11:$K$117,8,FALSE)="A",VLOOKUP(H84,폐지및신설교과목록!$C$11:$K$117,8,FALSE)="S",VLOOKUP(H84,폐지및신설교과목록!$C$11:$K$117,8,FALSE)="문학사선택교양",VLOOKUP(H84,폐지및신설교과목록!$C$11:$K$117,8,FALSE)="이학사선택교양",VLOOKUP(H84,폐지및신설교과목록!$C$11:$K$117,8,FALSE)="NA"),VLOOKUP(H84,폐지및신설교과목록!$C$11:$K$117,8,FALSE),"그외"))</f>
        <v>#N/A</v>
      </c>
      <c r="K84" s="9"/>
      <c r="L84" s="26"/>
      <c r="M84" s="26"/>
      <c r="N84" s="26"/>
      <c r="O84" s="26"/>
      <c r="P84" s="26"/>
      <c r="Q84" s="26"/>
      <c r="R84" s="26"/>
      <c r="S84" s="27"/>
    </row>
    <row r="85" spans="2:19" ht="13.5" x14ac:dyDescent="0.25">
      <c r="B85" s="187"/>
      <c r="C85" s="181"/>
      <c r="D85" s="147"/>
      <c r="E85" s="158"/>
      <c r="F85" s="150" t="e">
        <f>VLOOKUP(D85,폐지및신설교과목록!$C$9:$F$117,3,FALSE)</f>
        <v>#N/A</v>
      </c>
      <c r="G85" s="158"/>
      <c r="H85" s="20">
        <f t="shared" si="3"/>
        <v>0</v>
      </c>
      <c r="I85" s="135" t="e">
        <f>IF(OR(G85="R",G85="NA",G85="F"),"미취득학점",IF(OR(VLOOKUP(H85,폐지및신설교과목록!$C$9:$J$117,8,FALSE)="S",VLOOKUP(H85,폐지및신설교과목록!$C$9:$J$117,8,FALSE)="SA",VLOOKUP(H85,폐지및신설교과목록!$C$9:$J$117,8,FALSE)="A"),"전공선택",IF(OR(VLOOKUP(H85,폐지및신설교과목록!$C$11:$K$117,8,FALSE)="문학사선택교양",VLOOKUP(H85,폐지및신설교과목록!$C$11:$K$117,8,FALSE)="이학사선택교양"),"교양",IF(VLOOKUP(H85,폐지및신설교과목록!$C$9:$J$117,8,FALSE)="NA","전공필수","그외"))))</f>
        <v>#N/A</v>
      </c>
      <c r="J85" s="136" t="e">
        <f>IF(OR(G85="R",G85="NA",G85="F"),"미취득학점",IF(OR(VLOOKUP(H85,폐지및신설교과목록!$C$11:$K$117,8,FALSE)="SA",VLOOKUP(H85,폐지및신설교과목록!$C$11:$K$117,8,FALSE)="A",VLOOKUP(H85,폐지및신설교과목록!$C$11:$K$117,8,FALSE)="S",VLOOKUP(H85,폐지및신설교과목록!$C$11:$K$117,8,FALSE)="문학사선택교양",VLOOKUP(H85,폐지및신설교과목록!$C$11:$K$117,8,FALSE)="이학사선택교양",VLOOKUP(H85,폐지및신설교과목록!$C$11:$K$117,8,FALSE)="NA"),VLOOKUP(H85,폐지및신설교과목록!$C$11:$K$117,8,FALSE),"그외"))</f>
        <v>#N/A</v>
      </c>
      <c r="K85" s="9"/>
      <c r="L85" s="26"/>
      <c r="M85" s="26"/>
      <c r="N85" s="26"/>
      <c r="O85" s="26"/>
      <c r="P85" s="26"/>
      <c r="Q85" s="26"/>
      <c r="R85" s="26"/>
      <c r="S85" s="27"/>
    </row>
    <row r="86" spans="2:19" ht="13.5" x14ac:dyDescent="0.25">
      <c r="B86" s="187"/>
      <c r="C86" s="181"/>
      <c r="D86" s="147"/>
      <c r="E86" s="148"/>
      <c r="F86" s="150" t="e">
        <f>VLOOKUP(D86,폐지및신설교과목록!$C$9:$F$117,3,FALSE)</f>
        <v>#N/A</v>
      </c>
      <c r="G86" s="148"/>
      <c r="H86" s="20">
        <f t="shared" si="3"/>
        <v>0</v>
      </c>
      <c r="I86" s="135" t="e">
        <f>IF(OR(G86="R",G86="NA",G86="F"),"미취득학점",IF(OR(VLOOKUP(H86,폐지및신설교과목록!$C$9:$J$117,8,FALSE)="S",VLOOKUP(H86,폐지및신설교과목록!$C$9:$J$117,8,FALSE)="SA",VLOOKUP(H86,폐지및신설교과목록!$C$9:$J$117,8,FALSE)="A"),"전공선택",IF(OR(VLOOKUP(H86,폐지및신설교과목록!$C$11:$K$117,8,FALSE)="문학사선택교양",VLOOKUP(H86,폐지및신설교과목록!$C$11:$K$117,8,FALSE)="이학사선택교양"),"교양",IF(VLOOKUP(H86,폐지및신설교과목록!$C$9:$J$117,8,FALSE)="NA","전공필수","그외"))))</f>
        <v>#N/A</v>
      </c>
      <c r="J86" s="136" t="e">
        <f>IF(OR(G86="R",G86="NA",G86="F"),"미취득학점",IF(OR(VLOOKUP(H86,폐지및신설교과목록!$C$11:$K$117,8,FALSE)="SA",VLOOKUP(H86,폐지및신설교과목록!$C$11:$K$117,8,FALSE)="A",VLOOKUP(H86,폐지및신설교과목록!$C$11:$K$117,8,FALSE)="S",VLOOKUP(H86,폐지및신설교과목록!$C$11:$K$117,8,FALSE)="문학사선택교양",VLOOKUP(H86,폐지및신설교과목록!$C$11:$K$117,8,FALSE)="이학사선택교양",VLOOKUP(H86,폐지및신설교과목록!$C$11:$K$117,8,FALSE)="NA"),VLOOKUP(H86,폐지및신설교과목록!$C$11:$K$117,8,FALSE),"그외"))</f>
        <v>#N/A</v>
      </c>
      <c r="K86" s="9"/>
      <c r="L86" s="26"/>
      <c r="M86" s="26"/>
      <c r="N86" s="26"/>
      <c r="O86" s="26"/>
      <c r="P86" s="26"/>
      <c r="Q86" s="26"/>
      <c r="R86" s="26"/>
      <c r="S86" s="27"/>
    </row>
    <row r="87" spans="2:19" ht="13.5" x14ac:dyDescent="0.25">
      <c r="B87" s="187"/>
      <c r="C87" s="181"/>
      <c r="D87" s="147"/>
      <c r="E87" s="148"/>
      <c r="F87" s="150" t="e">
        <f>VLOOKUP(D87,폐지및신설교과목록!$C$9:$F$117,3,FALSE)</f>
        <v>#N/A</v>
      </c>
      <c r="G87" s="148"/>
      <c r="H87" s="20">
        <f t="shared" si="3"/>
        <v>0</v>
      </c>
      <c r="I87" s="135" t="e">
        <f>IF(OR(G87="R",G87="NA",G87="F"),"미취득학점",IF(OR(VLOOKUP(H87,폐지및신설교과목록!$C$9:$J$117,8,FALSE)="S",VLOOKUP(H87,폐지및신설교과목록!$C$9:$J$117,8,FALSE)="SA",VLOOKUP(H87,폐지및신설교과목록!$C$9:$J$117,8,FALSE)="A"),"전공선택",IF(OR(VLOOKUP(H87,폐지및신설교과목록!$C$11:$K$117,8,FALSE)="문학사선택교양",VLOOKUP(H87,폐지및신설교과목록!$C$11:$K$117,8,FALSE)="이학사선택교양"),"교양",IF(VLOOKUP(H87,폐지및신설교과목록!$C$9:$J$117,8,FALSE)="NA","전공필수","그외"))))</f>
        <v>#N/A</v>
      </c>
      <c r="J87" s="136" t="e">
        <f>IF(OR(G87="R",G87="NA",G87="F"),"미취득학점",IF(OR(VLOOKUP(H87,폐지및신설교과목록!$C$11:$K$117,8,FALSE)="SA",VLOOKUP(H87,폐지및신설교과목록!$C$11:$K$117,8,FALSE)="A",VLOOKUP(H87,폐지및신설교과목록!$C$11:$K$117,8,FALSE)="S",VLOOKUP(H87,폐지및신설교과목록!$C$11:$K$117,8,FALSE)="문학사선택교양",VLOOKUP(H87,폐지및신설교과목록!$C$11:$K$117,8,FALSE)="이학사선택교양",VLOOKUP(H87,폐지및신설교과목록!$C$11:$K$117,8,FALSE)="NA"),VLOOKUP(H87,폐지및신설교과목록!$C$11:$K$117,8,FALSE),"그외"))</f>
        <v>#N/A</v>
      </c>
      <c r="K87" s="9"/>
      <c r="L87" s="26"/>
      <c r="M87" s="26"/>
      <c r="N87" s="26"/>
      <c r="O87" s="26"/>
      <c r="P87" s="26"/>
      <c r="Q87" s="26"/>
      <c r="R87" s="26"/>
      <c r="S87" s="27"/>
    </row>
    <row r="88" spans="2:19" ht="13.5" x14ac:dyDescent="0.25">
      <c r="B88" s="187"/>
      <c r="C88" s="181"/>
      <c r="D88" s="147"/>
      <c r="E88" s="148"/>
      <c r="F88" s="150" t="e">
        <f>VLOOKUP(D88,폐지및신설교과목록!$C$9:$F$117,3,FALSE)</f>
        <v>#N/A</v>
      </c>
      <c r="G88" s="148"/>
      <c r="H88" s="20">
        <f t="shared" si="3"/>
        <v>0</v>
      </c>
      <c r="I88" s="135" t="e">
        <f>IF(OR(G88="R",G88="NA",G88="F"),"미취득학점",IF(OR(VLOOKUP(H88,폐지및신설교과목록!$C$9:$J$117,8,FALSE)="S",VLOOKUP(H88,폐지및신설교과목록!$C$9:$J$117,8,FALSE)="SA",VLOOKUP(H88,폐지및신설교과목록!$C$9:$J$117,8,FALSE)="A"),"전공선택",IF(OR(VLOOKUP(H88,폐지및신설교과목록!$C$11:$K$117,8,FALSE)="문학사선택교양",VLOOKUP(H88,폐지및신설교과목록!$C$11:$K$117,8,FALSE)="이학사선택교양"),"교양",IF(VLOOKUP(H88,폐지및신설교과목록!$C$9:$J$117,8,FALSE)="NA","전공필수","그외"))))</f>
        <v>#N/A</v>
      </c>
      <c r="J88" s="136" t="e">
        <f>IF(OR(G88="R",G88="NA",G88="F"),"미취득학점",IF(OR(VLOOKUP(H88,폐지및신설교과목록!$C$11:$K$117,8,FALSE)="SA",VLOOKUP(H88,폐지및신설교과목록!$C$11:$K$117,8,FALSE)="A",VLOOKUP(H88,폐지및신설교과목록!$C$11:$K$117,8,FALSE)="S",VLOOKUP(H88,폐지및신설교과목록!$C$11:$K$117,8,FALSE)="문학사선택교양",VLOOKUP(H88,폐지및신설교과목록!$C$11:$K$117,8,FALSE)="이학사선택교양",VLOOKUP(H88,폐지및신설교과목록!$C$11:$K$117,8,FALSE)="NA"),VLOOKUP(H88,폐지및신설교과목록!$C$11:$K$117,8,FALSE),"그외"))</f>
        <v>#N/A</v>
      </c>
      <c r="K88" s="9"/>
      <c r="L88" s="26"/>
      <c r="M88" s="26"/>
      <c r="N88" s="26"/>
      <c r="O88" s="26"/>
      <c r="P88" s="26"/>
      <c r="Q88" s="26"/>
      <c r="R88" s="26"/>
      <c r="S88" s="27"/>
    </row>
    <row r="89" spans="2:19" ht="13.5" x14ac:dyDescent="0.25">
      <c r="B89" s="187"/>
      <c r="C89" s="181"/>
      <c r="D89" s="147"/>
      <c r="E89" s="148"/>
      <c r="F89" s="150" t="e">
        <f>VLOOKUP(D89,폐지및신설교과목록!$C$9:$F$117,3,FALSE)</f>
        <v>#N/A</v>
      </c>
      <c r="G89" s="148"/>
      <c r="H89" s="20">
        <f t="shared" si="3"/>
        <v>0</v>
      </c>
      <c r="I89" s="135" t="e">
        <f>IF(OR(G89="R",G89="NA",G89="F"),"미취득학점",IF(OR(VLOOKUP(H89,폐지및신설교과목록!$C$9:$J$117,8,FALSE)="S",VLOOKUP(H89,폐지및신설교과목록!$C$9:$J$117,8,FALSE)="SA",VLOOKUP(H89,폐지및신설교과목록!$C$9:$J$117,8,FALSE)="A"),"전공선택",IF(OR(VLOOKUP(H89,폐지및신설교과목록!$C$11:$K$117,8,FALSE)="문학사선택교양",VLOOKUP(H89,폐지및신설교과목록!$C$11:$K$117,8,FALSE)="이학사선택교양"),"교양",IF(VLOOKUP(H89,폐지및신설교과목록!$C$9:$J$117,8,FALSE)="NA","전공필수","그외"))))</f>
        <v>#N/A</v>
      </c>
      <c r="J89" s="136" t="e">
        <f>IF(OR(G89="R",G89="NA",G89="F"),"미취득학점",IF(OR(VLOOKUP(H89,폐지및신설교과목록!$C$11:$K$117,8,FALSE)="SA",VLOOKUP(H89,폐지및신설교과목록!$C$11:$K$117,8,FALSE)="A",VLOOKUP(H89,폐지및신설교과목록!$C$11:$K$117,8,FALSE)="S",VLOOKUP(H89,폐지및신설교과목록!$C$11:$K$117,8,FALSE)="문학사선택교양",VLOOKUP(H89,폐지및신설교과목록!$C$11:$K$117,8,FALSE)="이학사선택교양",VLOOKUP(H89,폐지및신설교과목록!$C$11:$K$117,8,FALSE)="NA"),VLOOKUP(H89,폐지및신설교과목록!$C$11:$K$117,8,FALSE),"그외"))</f>
        <v>#N/A</v>
      </c>
      <c r="K89" s="9"/>
      <c r="L89" s="26"/>
      <c r="M89" s="26"/>
      <c r="N89" s="26"/>
      <c r="O89" s="26"/>
      <c r="P89" s="26"/>
      <c r="Q89" s="26"/>
      <c r="R89" s="26"/>
      <c r="S89" s="27"/>
    </row>
    <row r="90" spans="2:19" ht="13.5" x14ac:dyDescent="0.25">
      <c r="B90" s="187"/>
      <c r="C90" s="181"/>
      <c r="D90" s="147"/>
      <c r="E90" s="148"/>
      <c r="F90" s="150" t="e">
        <f>VLOOKUP(D90,폐지및신설교과목록!$C$9:$F$117,3,FALSE)</f>
        <v>#N/A</v>
      </c>
      <c r="G90" s="148"/>
      <c r="H90" s="20">
        <f t="shared" si="3"/>
        <v>0</v>
      </c>
      <c r="I90" s="135" t="e">
        <f>IF(OR(G90="R",G90="NA",G90="F"),"미취득학점",IF(OR(VLOOKUP(H90,폐지및신설교과목록!$C$9:$J$117,8,FALSE)="S",VLOOKUP(H90,폐지및신설교과목록!$C$9:$J$117,8,FALSE)="SA",VLOOKUP(H90,폐지및신설교과목록!$C$9:$J$117,8,FALSE)="A"),"전공선택",IF(OR(VLOOKUP(H90,폐지및신설교과목록!$C$11:$K$117,8,FALSE)="문학사선택교양",VLOOKUP(H90,폐지및신설교과목록!$C$11:$K$117,8,FALSE)="이학사선택교양"),"교양",IF(VLOOKUP(H90,폐지및신설교과목록!$C$9:$J$117,8,FALSE)="NA","전공필수","그외"))))</f>
        <v>#N/A</v>
      </c>
      <c r="J90" s="136" t="e">
        <f>IF(OR(G90="R",G90="NA",G90="F"),"미취득학점",IF(OR(VLOOKUP(H90,폐지및신설교과목록!$C$11:$K$117,8,FALSE)="SA",VLOOKUP(H90,폐지및신설교과목록!$C$11:$K$117,8,FALSE)="A",VLOOKUP(H90,폐지및신설교과목록!$C$11:$K$117,8,FALSE)="S",VLOOKUP(H90,폐지및신설교과목록!$C$11:$K$117,8,FALSE)="문학사선택교양",VLOOKUP(H90,폐지및신설교과목록!$C$11:$K$117,8,FALSE)="이학사선택교양",VLOOKUP(H90,폐지및신설교과목록!$C$11:$K$117,8,FALSE)="NA"),VLOOKUP(H90,폐지및신설교과목록!$C$11:$K$117,8,FALSE),"그외"))</f>
        <v>#N/A</v>
      </c>
      <c r="K90" s="9"/>
      <c r="L90" s="26"/>
      <c r="M90" s="26"/>
      <c r="N90" s="26"/>
      <c r="O90" s="26"/>
      <c r="P90" s="26"/>
      <c r="Q90" s="26"/>
      <c r="R90" s="26"/>
      <c r="S90" s="27"/>
    </row>
    <row r="91" spans="2:19" ht="14.25" thickBot="1" x14ac:dyDescent="0.3">
      <c r="B91" s="188"/>
      <c r="C91" s="182"/>
      <c r="D91" s="28" t="s">
        <v>33</v>
      </c>
      <c r="E91" s="28"/>
      <c r="F91" s="137" t="e">
        <f>SUM(F80:F90)</f>
        <v>#N/A</v>
      </c>
      <c r="G91" s="28"/>
      <c r="H91" s="29"/>
      <c r="I91" s="137"/>
      <c r="J91" s="138"/>
      <c r="K91" s="9"/>
      <c r="L91" s="26"/>
      <c r="M91" s="26"/>
      <c r="N91" s="26"/>
      <c r="O91" s="26"/>
      <c r="P91" s="26"/>
      <c r="Q91" s="26"/>
      <c r="R91" s="26"/>
      <c r="S91" s="27"/>
    </row>
    <row r="92" spans="2:19" ht="9" customHeight="1" thickBot="1" x14ac:dyDescent="0.3">
      <c r="B92" s="151"/>
      <c r="C92" s="30"/>
      <c r="D92" s="139"/>
      <c r="E92" s="139"/>
      <c r="F92" s="139"/>
      <c r="G92" s="139"/>
      <c r="H92" s="30"/>
      <c r="I92" s="139"/>
      <c r="J92" s="140"/>
      <c r="K92" s="9"/>
      <c r="L92" s="26"/>
      <c r="M92" s="26"/>
      <c r="N92" s="26"/>
      <c r="O92" s="26"/>
      <c r="P92" s="26"/>
      <c r="Q92" s="26"/>
      <c r="R92" s="26"/>
      <c r="S92" s="27"/>
    </row>
    <row r="93" spans="2:19" ht="14.25" thickBot="1" x14ac:dyDescent="0.3">
      <c r="B93" s="33" t="s">
        <v>0</v>
      </c>
      <c r="C93" s="34" t="s">
        <v>20</v>
      </c>
      <c r="D93" s="35" t="s">
        <v>21</v>
      </c>
      <c r="E93" s="36" t="s">
        <v>22</v>
      </c>
      <c r="F93" s="35" t="s">
        <v>23</v>
      </c>
      <c r="G93" s="36" t="s">
        <v>24</v>
      </c>
      <c r="H93" s="37" t="s">
        <v>34</v>
      </c>
      <c r="I93" s="38" t="s">
        <v>26</v>
      </c>
      <c r="J93" s="39" t="s">
        <v>27</v>
      </c>
      <c r="K93" s="9"/>
      <c r="L93" s="26"/>
      <c r="M93" s="26"/>
      <c r="N93" s="26"/>
      <c r="O93" s="26"/>
      <c r="P93" s="26"/>
      <c r="Q93" s="26"/>
      <c r="R93" s="26"/>
      <c r="S93" s="27"/>
    </row>
    <row r="94" spans="2:19" ht="14.25" customHeight="1" thickTop="1" x14ac:dyDescent="0.25">
      <c r="B94" s="186"/>
      <c r="C94" s="183" t="s">
        <v>44</v>
      </c>
      <c r="D94" s="145"/>
      <c r="E94" s="146"/>
      <c r="F94" s="149" t="e">
        <f>VLOOKUP(D94,폐지및신설교과목록!$C$9:$F$117,3,FALSE)</f>
        <v>#N/A</v>
      </c>
      <c r="G94" s="146"/>
      <c r="H94" s="19">
        <f t="shared" ref="H94:H98" si="4">IF(OR(D94="LIBS151",D94="LIBS152"),"LIBS150",IF(D94="MATH161","MATH221",IF(D94="MATH162","MATH222",IF(OR(D94="COSE101",D94="COSE102"),"EGRN151",D94))))</f>
        <v>0</v>
      </c>
      <c r="I94" s="133" t="e">
        <f>IF(OR(G94="R",G94="NA",G94="F"),"미취득학점",IF(OR(VLOOKUP(H94,폐지및신설교과목록!$C$9:$J$117,8,FALSE)="S",VLOOKUP(H94,폐지및신설교과목록!$C$9:$J$117,8,FALSE)="SA",VLOOKUP(H94,폐지및신설교과목록!$C$9:$J$117,8,FALSE)="A"),"전공선택",IF(OR(VLOOKUP(H94,폐지및신설교과목록!$C$11:$K$117,8,FALSE)="문학사선택교양",VLOOKUP(H94,폐지및신설교과목록!$C$11:$K$117,8,FALSE)="이학사선택교양"),"교양",IF(VLOOKUP(H94,폐지및신설교과목록!$C$9:$J$117,8,FALSE)="NA","전공필수","그외"))))</f>
        <v>#N/A</v>
      </c>
      <c r="J94" s="134" t="e">
        <f>IF(OR(G94="R",G94="NA",G94="F"),"미취득학점",IF(OR(VLOOKUP(H94,폐지및신설교과목록!$C$11:$K$117,8,FALSE)="SA",VLOOKUP(H94,폐지및신설교과목록!$C$11:$K$117,8,FALSE)="A",VLOOKUP(H94,폐지및신설교과목록!$C$11:$K$117,8,FALSE)="S",VLOOKUP(H94,폐지및신설교과목록!$C$11:$K$117,8,FALSE)="문학사선택교양",VLOOKUP(H94,폐지및신설교과목록!$C$11:$K$117,8,FALSE)="이학사선택교양",VLOOKUP(H94,폐지및신설교과목록!$C$11:$K$117,8,FALSE)="NA"),VLOOKUP(H94,폐지및신설교과목록!$C$11:$K$117,8,FALSE),"그외"))</f>
        <v>#N/A</v>
      </c>
      <c r="K94" s="9"/>
      <c r="L94" s="26"/>
      <c r="M94" s="26"/>
      <c r="N94" s="26"/>
      <c r="O94" s="26"/>
      <c r="P94" s="26"/>
      <c r="Q94" s="26"/>
      <c r="R94" s="26"/>
      <c r="S94" s="27"/>
    </row>
    <row r="95" spans="2:19" ht="13.5" x14ac:dyDescent="0.25">
      <c r="B95" s="187"/>
      <c r="C95" s="184"/>
      <c r="D95" s="147"/>
      <c r="E95" s="148"/>
      <c r="F95" s="150" t="e">
        <f>VLOOKUP(D95,폐지및신설교과목록!$C$9:$F$117,3,FALSE)</f>
        <v>#N/A</v>
      </c>
      <c r="G95" s="148"/>
      <c r="H95" s="20">
        <f t="shared" si="4"/>
        <v>0</v>
      </c>
      <c r="I95" s="135" t="e">
        <f>IF(OR(G95="R",G95="NA",G95="F"),"미취득학점",IF(OR(VLOOKUP(H95,폐지및신설교과목록!$C$9:$J$117,8,FALSE)="S",VLOOKUP(H95,폐지및신설교과목록!$C$9:$J$117,8,FALSE)="SA",VLOOKUP(H95,폐지및신설교과목록!$C$9:$J$117,8,FALSE)="A"),"전공선택",IF(OR(VLOOKUP(H95,폐지및신설교과목록!$C$11:$K$117,8,FALSE)="문학사선택교양",VLOOKUP(H95,폐지및신설교과목록!$C$11:$K$117,8,FALSE)="이학사선택교양"),"교양",IF(VLOOKUP(H95,폐지및신설교과목록!$C$9:$J$117,8,FALSE)="NA","전공필수","그외"))))</f>
        <v>#N/A</v>
      </c>
      <c r="J95" s="136" t="e">
        <f>IF(OR(G95="R",G95="NA",G95="F"),"미취득학점",IF(OR(VLOOKUP(H95,폐지및신설교과목록!$C$11:$K$117,8,FALSE)="SA",VLOOKUP(H95,폐지및신설교과목록!$C$11:$K$117,8,FALSE)="A",VLOOKUP(H95,폐지및신설교과목록!$C$11:$K$117,8,FALSE)="S",VLOOKUP(H95,폐지및신설교과목록!$C$11:$K$117,8,FALSE)="문학사선택교양",VLOOKUP(H95,폐지및신설교과목록!$C$11:$K$117,8,FALSE)="이학사선택교양",VLOOKUP(H95,폐지및신설교과목록!$C$11:$K$117,8,FALSE)="NA"),VLOOKUP(H95,폐지및신설교과목록!$C$11:$K$117,8,FALSE),"그외"))</f>
        <v>#N/A</v>
      </c>
      <c r="K95" s="9"/>
      <c r="L95" s="26"/>
      <c r="M95" s="26"/>
      <c r="N95" s="26"/>
      <c r="O95" s="26"/>
      <c r="P95" s="26"/>
      <c r="Q95" s="26"/>
      <c r="R95" s="26"/>
      <c r="S95" s="27"/>
    </row>
    <row r="96" spans="2:19" ht="13.5" x14ac:dyDescent="0.25">
      <c r="B96" s="187"/>
      <c r="C96" s="184"/>
      <c r="D96" s="147"/>
      <c r="E96" s="148"/>
      <c r="F96" s="150" t="e">
        <f>VLOOKUP(D96,폐지및신설교과목록!$C$9:$F$117,3,FALSE)</f>
        <v>#N/A</v>
      </c>
      <c r="G96" s="148"/>
      <c r="H96" s="20">
        <f t="shared" si="4"/>
        <v>0</v>
      </c>
      <c r="I96" s="135" t="e">
        <f>IF(OR(G96="R",G96="NA",G96="F"),"미취득학점",IF(OR(VLOOKUP(H96,폐지및신설교과목록!$C$9:$J$117,8,FALSE)="S",VLOOKUP(H96,폐지및신설교과목록!$C$9:$J$117,8,FALSE)="SA",VLOOKUP(H96,폐지및신설교과목록!$C$9:$J$117,8,FALSE)="A"),"전공선택",IF(OR(VLOOKUP(H96,폐지및신설교과목록!$C$11:$K$117,8,FALSE)="문학사선택교양",VLOOKUP(H96,폐지및신설교과목록!$C$11:$K$117,8,FALSE)="이학사선택교양"),"교양",IF(VLOOKUP(H96,폐지및신설교과목록!$C$9:$J$117,8,FALSE)="NA","전공필수","그외"))))</f>
        <v>#N/A</v>
      </c>
      <c r="J96" s="136" t="e">
        <f>IF(OR(G96="R",G96="NA",G96="F"),"미취득학점",IF(OR(VLOOKUP(H96,폐지및신설교과목록!$C$11:$K$117,8,FALSE)="SA",VLOOKUP(H96,폐지및신설교과목록!$C$11:$K$117,8,FALSE)="A",VLOOKUP(H96,폐지및신설교과목록!$C$11:$K$117,8,FALSE)="S",VLOOKUP(H96,폐지및신설교과목록!$C$11:$K$117,8,FALSE)="문학사선택교양",VLOOKUP(H96,폐지및신설교과목록!$C$11:$K$117,8,FALSE)="이학사선택교양",VLOOKUP(H96,폐지및신설교과목록!$C$11:$K$117,8,FALSE)="NA"),VLOOKUP(H96,폐지및신설교과목록!$C$11:$K$117,8,FALSE),"그외"))</f>
        <v>#N/A</v>
      </c>
      <c r="K96" s="9"/>
      <c r="L96" s="26"/>
      <c r="M96" s="26"/>
      <c r="N96" s="26"/>
      <c r="O96" s="26"/>
      <c r="P96" s="26"/>
      <c r="Q96" s="26"/>
      <c r="R96" s="26"/>
      <c r="S96" s="27"/>
    </row>
    <row r="97" spans="2:19" ht="13.5" x14ac:dyDescent="0.25">
      <c r="B97" s="187"/>
      <c r="C97" s="184"/>
      <c r="D97" s="147"/>
      <c r="E97" s="148"/>
      <c r="F97" s="150" t="e">
        <f>VLOOKUP(D97,폐지및신설교과목록!$C$9:$F$117,3,FALSE)</f>
        <v>#N/A</v>
      </c>
      <c r="G97" s="148"/>
      <c r="H97" s="20">
        <f t="shared" si="4"/>
        <v>0</v>
      </c>
      <c r="I97" s="135" t="e">
        <f>IF(OR(G97="R",G97="NA",G97="F"),"미취득학점",IF(OR(VLOOKUP(H97,폐지및신설교과목록!$C$9:$J$117,8,FALSE)="S",VLOOKUP(H97,폐지및신설교과목록!$C$9:$J$117,8,FALSE)="SA",VLOOKUP(H97,폐지및신설교과목록!$C$9:$J$117,8,FALSE)="A"),"전공선택",IF(OR(VLOOKUP(H97,폐지및신설교과목록!$C$11:$K$117,8,FALSE)="문학사선택교양",VLOOKUP(H97,폐지및신설교과목록!$C$11:$K$117,8,FALSE)="이학사선택교양"),"교양",IF(VLOOKUP(H97,폐지및신설교과목록!$C$9:$J$117,8,FALSE)="NA","전공필수","그외"))))</f>
        <v>#N/A</v>
      </c>
      <c r="J97" s="136" t="e">
        <f>IF(OR(G97="R",G97="NA",G97="F"),"미취득학점",IF(OR(VLOOKUP(H97,폐지및신설교과목록!$C$11:$K$117,8,FALSE)="SA",VLOOKUP(H97,폐지및신설교과목록!$C$11:$K$117,8,FALSE)="A",VLOOKUP(H97,폐지및신설교과목록!$C$11:$K$117,8,FALSE)="S",VLOOKUP(H97,폐지및신설교과목록!$C$11:$K$117,8,FALSE)="문학사선택교양",VLOOKUP(H97,폐지및신설교과목록!$C$11:$K$117,8,FALSE)="이학사선택교양",VLOOKUP(H97,폐지및신설교과목록!$C$11:$K$117,8,FALSE)="NA"),VLOOKUP(H97,폐지및신설교과목록!$C$11:$K$117,8,FALSE),"그외"))</f>
        <v>#N/A</v>
      </c>
      <c r="K97" s="9"/>
      <c r="L97" s="26"/>
      <c r="M97" s="26"/>
      <c r="N97" s="26"/>
      <c r="O97" s="26"/>
      <c r="P97" s="26"/>
      <c r="Q97" s="26"/>
      <c r="R97" s="26"/>
      <c r="S97" s="27"/>
    </row>
    <row r="98" spans="2:19" ht="13.5" x14ac:dyDescent="0.25">
      <c r="B98" s="187"/>
      <c r="C98" s="184"/>
      <c r="D98" s="147"/>
      <c r="E98" s="148"/>
      <c r="F98" s="150" t="e">
        <f>VLOOKUP(D98,폐지및신설교과목록!$C$9:$F$117,3,FALSE)</f>
        <v>#N/A</v>
      </c>
      <c r="G98" s="148"/>
      <c r="H98" s="20">
        <f t="shared" si="4"/>
        <v>0</v>
      </c>
      <c r="I98" s="135" t="e">
        <f>IF(OR(G98="R",G98="NA",G98="F"),"미취득학점",IF(OR(VLOOKUP(H98,폐지및신설교과목록!$C$9:$J$117,8,FALSE)="S",VLOOKUP(H98,폐지및신설교과목록!$C$9:$J$117,8,FALSE)="SA",VLOOKUP(H98,폐지및신설교과목록!$C$9:$J$117,8,FALSE)="A"),"전공선택",IF(OR(VLOOKUP(H98,폐지및신설교과목록!$C$11:$K$117,8,FALSE)="문학사선택교양",VLOOKUP(H98,폐지및신설교과목록!$C$11:$K$117,8,FALSE)="이학사선택교양"),"교양",IF(VLOOKUP(H98,폐지및신설교과목록!$C$9:$J$117,8,FALSE)="NA","전공필수","그외"))))</f>
        <v>#N/A</v>
      </c>
      <c r="J98" s="136" t="e">
        <f>IF(OR(G98="R",G98="NA",G98="F"),"미취득학점",IF(OR(VLOOKUP(H98,폐지및신설교과목록!$C$11:$K$117,8,FALSE)="SA",VLOOKUP(H98,폐지및신설교과목록!$C$11:$K$117,8,FALSE)="A",VLOOKUP(H98,폐지및신설교과목록!$C$11:$K$117,8,FALSE)="S",VLOOKUP(H98,폐지및신설교과목록!$C$11:$K$117,8,FALSE)="문학사선택교양",VLOOKUP(H98,폐지및신설교과목록!$C$11:$K$117,8,FALSE)="이학사선택교양",VLOOKUP(H98,폐지및신설교과목록!$C$11:$K$117,8,FALSE)="NA"),VLOOKUP(H98,폐지및신설교과목록!$C$11:$K$117,8,FALSE),"그외"))</f>
        <v>#N/A</v>
      </c>
      <c r="K98" s="9"/>
      <c r="L98" s="26"/>
      <c r="M98" s="26"/>
      <c r="N98" s="26"/>
      <c r="O98" s="26"/>
      <c r="P98" s="26"/>
      <c r="Q98" s="26"/>
      <c r="R98" s="26"/>
      <c r="S98" s="27"/>
    </row>
    <row r="99" spans="2:19" ht="14.25" thickBot="1" x14ac:dyDescent="0.3">
      <c r="B99" s="188"/>
      <c r="C99" s="185"/>
      <c r="D99" s="28" t="s">
        <v>33</v>
      </c>
      <c r="E99" s="28"/>
      <c r="F99" s="137" t="e">
        <f>SUM(F94:F98)</f>
        <v>#N/A</v>
      </c>
      <c r="G99" s="28"/>
      <c r="H99" s="29"/>
      <c r="I99" s="137"/>
      <c r="J99" s="138"/>
      <c r="K99" s="9"/>
      <c r="L99" s="26"/>
      <c r="M99" s="26"/>
      <c r="N99" s="26"/>
      <c r="O99" s="26"/>
      <c r="P99" s="26"/>
      <c r="Q99" s="26"/>
      <c r="R99" s="26"/>
      <c r="S99" s="27"/>
    </row>
    <row r="100" spans="2:19" ht="35.25" customHeight="1" thickBot="1" x14ac:dyDescent="0.3">
      <c r="B100" s="151"/>
      <c r="C100" s="30"/>
      <c r="D100" s="139"/>
      <c r="E100" s="139"/>
      <c r="F100" s="139"/>
      <c r="G100" s="139"/>
      <c r="H100" s="30"/>
      <c r="I100" s="139"/>
      <c r="J100" s="140"/>
      <c r="K100" s="9"/>
      <c r="L100" s="26"/>
      <c r="M100" s="26"/>
      <c r="N100" s="26"/>
      <c r="O100" s="26"/>
      <c r="P100" s="26"/>
      <c r="Q100" s="26"/>
      <c r="R100" s="26"/>
      <c r="S100" s="27"/>
    </row>
    <row r="101" spans="2:19" ht="14.25" thickBot="1" x14ac:dyDescent="0.3">
      <c r="B101" s="33" t="s">
        <v>0</v>
      </c>
      <c r="C101" s="34" t="s">
        <v>20</v>
      </c>
      <c r="D101" s="35" t="s">
        <v>1</v>
      </c>
      <c r="E101" s="36" t="s">
        <v>22</v>
      </c>
      <c r="F101" s="35" t="s">
        <v>23</v>
      </c>
      <c r="G101" s="36" t="s">
        <v>24</v>
      </c>
      <c r="H101" s="37" t="s">
        <v>45</v>
      </c>
      <c r="I101" s="38" t="s">
        <v>26</v>
      </c>
      <c r="J101" s="39" t="s">
        <v>46</v>
      </c>
      <c r="K101" s="9"/>
      <c r="L101" s="47"/>
      <c r="M101" s="47"/>
      <c r="N101" s="47"/>
      <c r="O101" s="47"/>
      <c r="P101" s="47"/>
      <c r="Q101" s="47"/>
      <c r="R101" s="26"/>
      <c r="S101" s="27"/>
    </row>
    <row r="102" spans="2:19" ht="14.25" thickTop="1" x14ac:dyDescent="0.25">
      <c r="B102" s="186"/>
      <c r="C102" s="180" t="s">
        <v>28</v>
      </c>
      <c r="D102" s="145"/>
      <c r="E102" s="161"/>
      <c r="F102" s="149" t="e">
        <f>VLOOKUP(D102,폐지및신설교과목록!$C$9:$F$117,3,FALSE)</f>
        <v>#N/A</v>
      </c>
      <c r="G102" s="161"/>
      <c r="H102" s="19">
        <f>IF(OR(D102="LIBS151",D102="LIBS152"),"LIBS150",IF(D102="MATH161","MATH221",IF(D102="MATH162","MATH222",IF(OR(D102="COSE101",D102="COSE102"),"EGRN151",D102))))</f>
        <v>0</v>
      </c>
      <c r="I102" s="133" t="e">
        <f>IF(OR(G102="R",G102="NA",G102="F"),"미취득학점",IF(OR(VLOOKUP(H102,폐지및신설교과목록!$C$9:$J$117,8,FALSE)="S",VLOOKUP(H102,폐지및신설교과목록!$C$9:$J$117,8,FALSE)="SA",VLOOKUP(H102,폐지및신설교과목록!$C$9:$J$117,8,FALSE)="A"),"전공선택",IF(OR(VLOOKUP(H102,폐지및신설교과목록!$C$11:$K$117,8,FALSE)="문학사선택교양",VLOOKUP(H102,폐지및신설교과목록!$C$11:$K$117,8,FALSE)="이학사선택교양"),"교양",IF(VLOOKUP(H102,폐지및신설교과목록!$C$9:$J$117,8,FALSE)="NA","전공필수","그외"))))</f>
        <v>#N/A</v>
      </c>
      <c r="J102" s="134" t="e">
        <f>IF(OR(G102="R",G102="NA",G102="F"),"미취득학점",IF(OR(VLOOKUP(H102,폐지및신설교과목록!$C$11:$K$117,8,FALSE)="SA",VLOOKUP(H102,폐지및신설교과목록!$C$11:$K$117,8,FALSE)="A",VLOOKUP(H102,폐지및신설교과목록!$C$11:$K$117,8,FALSE)="S",VLOOKUP(H102,폐지및신설교과목록!$C$11:$K$117,8,FALSE)="문학사선택교양",VLOOKUP(H102,폐지및신설교과목록!$C$11:$K$117,8,FALSE)="이학사선택교양",VLOOKUP(H102,폐지및신설교과목록!$C$11:$K$117,8,FALSE)="NA"),VLOOKUP(H102,폐지및신설교과목록!$C$11:$K$117,8,FALSE),"그외"))</f>
        <v>#N/A</v>
      </c>
      <c r="K102" s="9"/>
      <c r="L102" s="48"/>
      <c r="M102" s="48"/>
      <c r="N102" s="48"/>
      <c r="O102" s="48"/>
      <c r="P102" s="48"/>
      <c r="Q102" s="48"/>
      <c r="R102" s="26"/>
      <c r="S102" s="27"/>
    </row>
    <row r="103" spans="2:19" ht="13.5" x14ac:dyDescent="0.25">
      <c r="B103" s="187"/>
      <c r="C103" s="181"/>
      <c r="D103" s="147"/>
      <c r="E103" s="159"/>
      <c r="F103" s="150" t="e">
        <f>VLOOKUP(D103,폐지및신설교과목록!$C$9:$F$117,3,FALSE)</f>
        <v>#N/A</v>
      </c>
      <c r="G103" s="158"/>
      <c r="H103" s="20">
        <f t="shared" ref="H103:H112" si="5">IF(OR(D103="LIBS151",D103="LIBS152"),"LIBS150",IF(D103="MATH161","MATH221",IF(D103="MATH162","MATH222",IF(OR(D103="COSE101",D103="COSE102"),"EGRN151",D103))))</f>
        <v>0</v>
      </c>
      <c r="I103" s="135" t="e">
        <f>IF(OR(G103="R",G103="NA",G103="F"),"미취득학점",IF(OR(VLOOKUP(H103,폐지및신설교과목록!$C$9:$J$117,8,FALSE)="S",VLOOKUP(H103,폐지및신설교과목록!$C$9:$J$117,8,FALSE)="SA",VLOOKUP(H103,폐지및신설교과목록!$C$9:$J$117,8,FALSE)="A"),"전공선택",IF(OR(VLOOKUP(H103,폐지및신설교과목록!$C$11:$K$117,8,FALSE)="문학사선택교양",VLOOKUP(H103,폐지및신설교과목록!$C$11:$K$117,8,FALSE)="이학사선택교양"),"교양",IF(VLOOKUP(H103,폐지및신설교과목록!$C$9:$J$117,8,FALSE)="NA","전공필수","그외"))))</f>
        <v>#N/A</v>
      </c>
      <c r="J103" s="136" t="e">
        <f>IF(OR(G103="R",G103="NA",G103="F"),"미취득학점",IF(OR(VLOOKUP(H103,폐지및신설교과목록!$C$11:$K$117,8,FALSE)="SA",VLOOKUP(H103,폐지및신설교과목록!$C$11:$K$117,8,FALSE)="A",VLOOKUP(H103,폐지및신설교과목록!$C$11:$K$117,8,FALSE)="S",VLOOKUP(H103,폐지및신설교과목록!$C$11:$K$117,8,FALSE)="문학사선택교양",VLOOKUP(H103,폐지및신설교과목록!$C$11:$K$117,8,FALSE)="이학사선택교양",VLOOKUP(H103,폐지및신설교과목록!$C$11:$K$117,8,FALSE)="NA"),VLOOKUP(H103,폐지및신설교과목록!$C$11:$K$117,8,FALSE),"그외"))</f>
        <v>#N/A</v>
      </c>
      <c r="K103" s="9"/>
      <c r="L103" s="26"/>
      <c r="M103" s="26"/>
      <c r="N103" s="26"/>
      <c r="O103" s="26"/>
      <c r="P103" s="26"/>
      <c r="Q103" s="26"/>
      <c r="R103" s="26"/>
      <c r="S103" s="27"/>
    </row>
    <row r="104" spans="2:19" ht="13.5" x14ac:dyDescent="0.25">
      <c r="B104" s="187"/>
      <c r="C104" s="181"/>
      <c r="D104" s="147"/>
      <c r="E104" s="159"/>
      <c r="F104" s="150" t="e">
        <f>VLOOKUP(D104,폐지및신설교과목록!$C$9:$F$117,3,FALSE)</f>
        <v>#N/A</v>
      </c>
      <c r="G104" s="158"/>
      <c r="H104" s="20">
        <f t="shared" si="5"/>
        <v>0</v>
      </c>
      <c r="I104" s="135" t="e">
        <f>IF(OR(G104="R",G104="NA",G104="F"),"미취득학점",IF(OR(VLOOKUP(H104,폐지및신설교과목록!$C$9:$J$117,8,FALSE)="S",VLOOKUP(H104,폐지및신설교과목록!$C$9:$J$117,8,FALSE)="SA",VLOOKUP(H104,폐지및신설교과목록!$C$9:$J$117,8,FALSE)="A"),"전공선택",IF(OR(VLOOKUP(H104,폐지및신설교과목록!$C$11:$K$117,8,FALSE)="문학사선택교양",VLOOKUP(H104,폐지및신설교과목록!$C$11:$K$117,8,FALSE)="이학사선택교양"),"교양",IF(VLOOKUP(H104,폐지및신설교과목록!$C$9:$J$117,8,FALSE)="NA","전공필수","그외"))))</f>
        <v>#N/A</v>
      </c>
      <c r="J104" s="136" t="e">
        <f>IF(OR(G104="R",G104="NA",G104="F"),"미취득학점",IF(OR(VLOOKUP(H104,폐지및신설교과목록!$C$11:$K$117,8,FALSE)="SA",VLOOKUP(H104,폐지및신설교과목록!$C$11:$K$117,8,FALSE)="A",VLOOKUP(H104,폐지및신설교과목록!$C$11:$K$117,8,FALSE)="S",VLOOKUP(H104,폐지및신설교과목록!$C$11:$K$117,8,FALSE)="문학사선택교양",VLOOKUP(H104,폐지및신설교과목록!$C$11:$K$117,8,FALSE)="이학사선택교양",VLOOKUP(H104,폐지및신설교과목록!$C$11:$K$117,8,FALSE)="NA"),VLOOKUP(H104,폐지및신설교과목록!$C$11:$K$117,8,FALSE),"그외"))</f>
        <v>#N/A</v>
      </c>
      <c r="K104" s="9"/>
      <c r="L104" s="26"/>
      <c r="M104" s="26"/>
      <c r="N104" s="26"/>
      <c r="O104" s="26"/>
      <c r="P104" s="26"/>
      <c r="Q104" s="26"/>
      <c r="R104" s="26"/>
      <c r="S104" s="27"/>
    </row>
    <row r="105" spans="2:19" ht="13.5" x14ac:dyDescent="0.25">
      <c r="B105" s="187"/>
      <c r="C105" s="181"/>
      <c r="D105" s="147"/>
      <c r="E105" s="159"/>
      <c r="F105" s="150" t="e">
        <f>VLOOKUP(D105,폐지및신설교과목록!$C$9:$F$117,3,FALSE)</f>
        <v>#N/A</v>
      </c>
      <c r="G105" s="158"/>
      <c r="H105" s="20">
        <f t="shared" si="5"/>
        <v>0</v>
      </c>
      <c r="I105" s="135" t="e">
        <f>IF(OR(G105="R",G105="NA",G105="F"),"미취득학점",IF(OR(VLOOKUP(H105,폐지및신설교과목록!$C$9:$J$117,8,FALSE)="S",VLOOKUP(H105,폐지및신설교과목록!$C$9:$J$117,8,FALSE)="SA",VLOOKUP(H105,폐지및신설교과목록!$C$9:$J$117,8,FALSE)="A"),"전공선택",IF(OR(VLOOKUP(H105,폐지및신설교과목록!$C$11:$K$117,8,FALSE)="문학사선택교양",VLOOKUP(H105,폐지및신설교과목록!$C$11:$K$117,8,FALSE)="이학사선택교양"),"교양",IF(VLOOKUP(H105,폐지및신설교과목록!$C$9:$J$117,8,FALSE)="NA","전공필수","그외"))))</f>
        <v>#N/A</v>
      </c>
      <c r="J105" s="136" t="e">
        <f>IF(OR(G105="R",G105="NA",G105="F"),"미취득학점",IF(OR(VLOOKUP(H105,폐지및신설교과목록!$C$11:$K$117,8,FALSE)="SA",VLOOKUP(H105,폐지및신설교과목록!$C$11:$K$117,8,FALSE)="A",VLOOKUP(H105,폐지및신설교과목록!$C$11:$K$117,8,FALSE)="S",VLOOKUP(H105,폐지및신설교과목록!$C$11:$K$117,8,FALSE)="문학사선택교양",VLOOKUP(H105,폐지및신설교과목록!$C$11:$K$117,8,FALSE)="이학사선택교양",VLOOKUP(H105,폐지및신설교과목록!$C$11:$K$117,8,FALSE)="NA"),VLOOKUP(H105,폐지및신설교과목록!$C$11:$K$117,8,FALSE),"그외"))</f>
        <v>#N/A</v>
      </c>
      <c r="K105" s="9"/>
      <c r="L105" s="26"/>
      <c r="M105" s="26"/>
      <c r="N105" s="26"/>
      <c r="O105" s="26"/>
      <c r="P105" s="26"/>
      <c r="Q105" s="26"/>
      <c r="R105" s="26"/>
      <c r="S105" s="27"/>
    </row>
    <row r="106" spans="2:19" ht="13.5" x14ac:dyDescent="0.25">
      <c r="B106" s="187"/>
      <c r="C106" s="181"/>
      <c r="D106" s="147"/>
      <c r="E106" s="159"/>
      <c r="F106" s="150" t="e">
        <f>VLOOKUP(D106,폐지및신설교과목록!$C$9:$F$117,3,FALSE)</f>
        <v>#N/A</v>
      </c>
      <c r="G106" s="158"/>
      <c r="H106" s="20">
        <f t="shared" si="5"/>
        <v>0</v>
      </c>
      <c r="I106" s="135" t="e">
        <f>IF(OR(G106="R",G106="NA",G106="F"),"미취득학점",IF(OR(VLOOKUP(H106,폐지및신설교과목록!$C$9:$J$117,8,FALSE)="S",VLOOKUP(H106,폐지및신설교과목록!$C$9:$J$117,8,FALSE)="SA",VLOOKUP(H106,폐지및신설교과목록!$C$9:$J$117,8,FALSE)="A"),"전공선택",IF(OR(VLOOKUP(H106,폐지및신설교과목록!$C$11:$K$117,8,FALSE)="문학사선택교양",VLOOKUP(H106,폐지및신설교과목록!$C$11:$K$117,8,FALSE)="이학사선택교양"),"교양",IF(VLOOKUP(H106,폐지및신설교과목록!$C$9:$J$117,8,FALSE)="NA","전공필수","그외"))))</f>
        <v>#N/A</v>
      </c>
      <c r="J106" s="136" t="e">
        <f>IF(OR(G106="R",G106="NA",G106="F"),"미취득학점",IF(OR(VLOOKUP(H106,폐지및신설교과목록!$C$11:$K$117,8,FALSE)="SA",VLOOKUP(H106,폐지및신설교과목록!$C$11:$K$117,8,FALSE)="A",VLOOKUP(H106,폐지및신설교과목록!$C$11:$K$117,8,FALSE)="S",VLOOKUP(H106,폐지및신설교과목록!$C$11:$K$117,8,FALSE)="문학사선택교양",VLOOKUP(H106,폐지및신설교과목록!$C$11:$K$117,8,FALSE)="이학사선택교양",VLOOKUP(H106,폐지및신설교과목록!$C$11:$K$117,8,FALSE)="NA"),VLOOKUP(H106,폐지및신설교과목록!$C$11:$K$117,8,FALSE),"그외"))</f>
        <v>#N/A</v>
      </c>
      <c r="K106" s="9"/>
      <c r="L106" s="26"/>
      <c r="M106" s="26"/>
      <c r="N106" s="26"/>
      <c r="O106" s="26"/>
      <c r="P106" s="26"/>
      <c r="Q106" s="26"/>
      <c r="R106" s="26"/>
      <c r="S106" s="27"/>
    </row>
    <row r="107" spans="2:19" ht="13.5" x14ac:dyDescent="0.25">
      <c r="B107" s="187"/>
      <c r="C107" s="181"/>
      <c r="D107" s="147"/>
      <c r="E107" s="159"/>
      <c r="F107" s="150" t="e">
        <f>VLOOKUP(D107,폐지및신설교과목록!$C$9:$F$117,3,FALSE)</f>
        <v>#N/A</v>
      </c>
      <c r="G107" s="158"/>
      <c r="H107" s="20">
        <f t="shared" si="5"/>
        <v>0</v>
      </c>
      <c r="I107" s="135" t="e">
        <f>IF(OR(G107="R",G107="NA",G107="F"),"미취득학점",IF(OR(VLOOKUP(H107,폐지및신설교과목록!$C$9:$J$117,8,FALSE)="S",VLOOKUP(H107,폐지및신설교과목록!$C$9:$J$117,8,FALSE)="SA",VLOOKUP(H107,폐지및신설교과목록!$C$9:$J$117,8,FALSE)="A"),"전공선택",IF(OR(VLOOKUP(H107,폐지및신설교과목록!$C$11:$K$117,8,FALSE)="문학사선택교양",VLOOKUP(H107,폐지및신설교과목록!$C$11:$K$117,8,FALSE)="이학사선택교양"),"교양",IF(VLOOKUP(H107,폐지및신설교과목록!$C$9:$J$117,8,FALSE)="NA","전공필수","그외"))))</f>
        <v>#N/A</v>
      </c>
      <c r="J107" s="136" t="e">
        <f>IF(OR(G107="R",G107="NA",G107="F"),"미취득학점",IF(OR(VLOOKUP(H107,폐지및신설교과목록!$C$11:$K$117,8,FALSE)="SA",VLOOKUP(H107,폐지및신설교과목록!$C$11:$K$117,8,FALSE)="A",VLOOKUP(H107,폐지및신설교과목록!$C$11:$K$117,8,FALSE)="S",VLOOKUP(H107,폐지및신설교과목록!$C$11:$K$117,8,FALSE)="문학사선택교양",VLOOKUP(H107,폐지및신설교과목록!$C$11:$K$117,8,FALSE)="이학사선택교양",VLOOKUP(H107,폐지및신설교과목록!$C$11:$K$117,8,FALSE)="NA"),VLOOKUP(H107,폐지및신설교과목록!$C$11:$K$117,8,FALSE),"그외"))</f>
        <v>#N/A</v>
      </c>
      <c r="K107" s="9"/>
      <c r="L107" s="26"/>
      <c r="M107" s="26"/>
      <c r="N107" s="26"/>
      <c r="O107" s="26"/>
      <c r="P107" s="26"/>
      <c r="Q107" s="26"/>
      <c r="R107" s="26"/>
      <c r="S107" s="27"/>
    </row>
    <row r="108" spans="2:19" ht="13.5" x14ac:dyDescent="0.25">
      <c r="B108" s="187"/>
      <c r="C108" s="181"/>
      <c r="D108" s="147"/>
      <c r="E108" s="148"/>
      <c r="F108" s="150" t="e">
        <f>VLOOKUP(D108,폐지및신설교과목록!$C$9:$F$117,3,FALSE)</f>
        <v>#N/A</v>
      </c>
      <c r="G108" s="148"/>
      <c r="H108" s="20">
        <f t="shared" si="5"/>
        <v>0</v>
      </c>
      <c r="I108" s="135" t="e">
        <f>IF(OR(G108="R",G108="NA",G108="F"),"미취득학점",IF(OR(VLOOKUP(H108,폐지및신설교과목록!$C$9:$J$117,8,FALSE)="S",VLOOKUP(H108,폐지및신설교과목록!$C$9:$J$117,8,FALSE)="SA",VLOOKUP(H108,폐지및신설교과목록!$C$9:$J$117,8,FALSE)="A"),"전공선택",IF(OR(VLOOKUP(H108,폐지및신설교과목록!$C$11:$K$117,8,FALSE)="문학사선택교양",VLOOKUP(H108,폐지및신설교과목록!$C$11:$K$117,8,FALSE)="이학사선택교양"),"교양",IF(VLOOKUP(H108,폐지및신설교과목록!$C$9:$J$117,8,FALSE)="NA","전공필수","그외"))))</f>
        <v>#N/A</v>
      </c>
      <c r="J108" s="136" t="e">
        <f>IF(OR(G108="R",G108="NA",G108="F"),"미취득학점",IF(OR(VLOOKUP(H108,폐지및신설교과목록!$C$11:$K$117,8,FALSE)="SA",VLOOKUP(H108,폐지및신설교과목록!$C$11:$K$117,8,FALSE)="A",VLOOKUP(H108,폐지및신설교과목록!$C$11:$K$117,8,FALSE)="S",VLOOKUP(H108,폐지및신설교과목록!$C$11:$K$117,8,FALSE)="문학사선택교양",VLOOKUP(H108,폐지및신설교과목록!$C$11:$K$117,8,FALSE)="이학사선택교양",VLOOKUP(H108,폐지및신설교과목록!$C$11:$K$117,8,FALSE)="NA"),VLOOKUP(H108,폐지및신설교과목록!$C$11:$K$117,8,FALSE),"그외"))</f>
        <v>#N/A</v>
      </c>
      <c r="K108" s="9"/>
      <c r="L108" s="26"/>
      <c r="M108" s="26"/>
      <c r="N108" s="26"/>
      <c r="O108" s="26"/>
      <c r="P108" s="26"/>
      <c r="Q108" s="26"/>
      <c r="R108" s="26"/>
      <c r="S108" s="27"/>
    </row>
    <row r="109" spans="2:19" ht="13.5" x14ac:dyDescent="0.25">
      <c r="B109" s="187"/>
      <c r="C109" s="181"/>
      <c r="D109" s="147"/>
      <c r="E109" s="148"/>
      <c r="F109" s="150" t="e">
        <f>VLOOKUP(D109,폐지및신설교과목록!$C$9:$F$117,3,FALSE)</f>
        <v>#N/A</v>
      </c>
      <c r="G109" s="148"/>
      <c r="H109" s="20">
        <f t="shared" si="5"/>
        <v>0</v>
      </c>
      <c r="I109" s="135" t="e">
        <f>IF(OR(G109="R",G109="NA",G109="F"),"미취득학점",IF(OR(VLOOKUP(H109,폐지및신설교과목록!$C$9:$J$117,8,FALSE)="S",VLOOKUP(H109,폐지및신설교과목록!$C$9:$J$117,8,FALSE)="SA",VLOOKUP(H109,폐지및신설교과목록!$C$9:$J$117,8,FALSE)="A"),"전공선택",IF(OR(VLOOKUP(H109,폐지및신설교과목록!$C$11:$K$117,8,FALSE)="문학사선택교양",VLOOKUP(H109,폐지및신설교과목록!$C$11:$K$117,8,FALSE)="이학사선택교양"),"교양",IF(VLOOKUP(H109,폐지및신설교과목록!$C$9:$J$117,8,FALSE)="NA","전공필수","그외"))))</f>
        <v>#N/A</v>
      </c>
      <c r="J109" s="136" t="e">
        <f>IF(OR(G109="R",G109="NA",G109="F"),"미취득학점",IF(OR(VLOOKUP(H109,폐지및신설교과목록!$C$11:$K$117,8,FALSE)="SA",VLOOKUP(H109,폐지및신설교과목록!$C$11:$K$117,8,FALSE)="A",VLOOKUP(H109,폐지및신설교과목록!$C$11:$K$117,8,FALSE)="S",VLOOKUP(H109,폐지및신설교과목록!$C$11:$K$117,8,FALSE)="문학사선택교양",VLOOKUP(H109,폐지및신설교과목록!$C$11:$K$117,8,FALSE)="이학사선택교양",VLOOKUP(H109,폐지및신설교과목록!$C$11:$K$117,8,FALSE)="NA"),VLOOKUP(H109,폐지및신설교과목록!$C$11:$K$117,8,FALSE),"그외"))</f>
        <v>#N/A</v>
      </c>
      <c r="K109" s="9"/>
      <c r="L109" s="26"/>
      <c r="M109" s="26"/>
      <c r="N109" s="26"/>
      <c r="O109" s="26"/>
      <c r="P109" s="26"/>
      <c r="Q109" s="26"/>
      <c r="R109" s="26"/>
      <c r="S109" s="27"/>
    </row>
    <row r="110" spans="2:19" ht="13.5" x14ac:dyDescent="0.25">
      <c r="B110" s="187"/>
      <c r="C110" s="181"/>
      <c r="D110" s="147"/>
      <c r="E110" s="148"/>
      <c r="F110" s="150" t="e">
        <f>VLOOKUP(D110,폐지및신설교과목록!$C$9:$F$117,3,FALSE)</f>
        <v>#N/A</v>
      </c>
      <c r="G110" s="148"/>
      <c r="H110" s="20">
        <f t="shared" si="5"/>
        <v>0</v>
      </c>
      <c r="I110" s="135" t="e">
        <f>IF(OR(G110="R",G110="NA",G110="F"),"미취득학점",IF(OR(VLOOKUP(H110,폐지및신설교과목록!$C$9:$J$117,8,FALSE)="S",VLOOKUP(H110,폐지및신설교과목록!$C$9:$J$117,8,FALSE)="SA",VLOOKUP(H110,폐지및신설교과목록!$C$9:$J$117,8,FALSE)="A"),"전공선택",IF(OR(VLOOKUP(H110,폐지및신설교과목록!$C$11:$K$117,8,FALSE)="문학사선택교양",VLOOKUP(H110,폐지및신설교과목록!$C$11:$K$117,8,FALSE)="이학사선택교양"),"교양",IF(VLOOKUP(H110,폐지및신설교과목록!$C$9:$J$117,8,FALSE)="NA","전공필수","그외"))))</f>
        <v>#N/A</v>
      </c>
      <c r="J110" s="136" t="e">
        <f>IF(OR(G110="R",G110="NA",G110="F"),"미취득학점",IF(OR(VLOOKUP(H110,폐지및신설교과목록!$C$11:$K$117,8,FALSE)="SA",VLOOKUP(H110,폐지및신설교과목록!$C$11:$K$117,8,FALSE)="A",VLOOKUP(H110,폐지및신설교과목록!$C$11:$K$117,8,FALSE)="S",VLOOKUP(H110,폐지및신설교과목록!$C$11:$K$117,8,FALSE)="문학사선택교양",VLOOKUP(H110,폐지및신설교과목록!$C$11:$K$117,8,FALSE)="이학사선택교양",VLOOKUP(H110,폐지및신설교과목록!$C$11:$K$117,8,FALSE)="NA"),VLOOKUP(H110,폐지및신설교과목록!$C$11:$K$117,8,FALSE),"그외"))</f>
        <v>#N/A</v>
      </c>
      <c r="K110" s="9"/>
      <c r="L110" s="26"/>
      <c r="M110" s="26"/>
      <c r="N110" s="26"/>
      <c r="O110" s="26"/>
      <c r="P110" s="26"/>
      <c r="Q110" s="26"/>
      <c r="R110" s="26"/>
      <c r="S110" s="27"/>
    </row>
    <row r="111" spans="2:19" ht="13.5" x14ac:dyDescent="0.25">
      <c r="B111" s="187"/>
      <c r="C111" s="181"/>
      <c r="D111" s="147"/>
      <c r="E111" s="148"/>
      <c r="F111" s="150" t="e">
        <f>VLOOKUP(D111,폐지및신설교과목록!$C$9:$F$117,3,FALSE)</f>
        <v>#N/A</v>
      </c>
      <c r="G111" s="148"/>
      <c r="H111" s="20">
        <f t="shared" si="5"/>
        <v>0</v>
      </c>
      <c r="I111" s="135" t="e">
        <f>IF(OR(G111="R",G111="NA",G111="F"),"미취득학점",IF(OR(VLOOKUP(H111,폐지및신설교과목록!$C$9:$J$117,8,FALSE)="S",VLOOKUP(H111,폐지및신설교과목록!$C$9:$J$117,8,FALSE)="SA",VLOOKUP(H111,폐지및신설교과목록!$C$9:$J$117,8,FALSE)="A"),"전공선택",IF(OR(VLOOKUP(H111,폐지및신설교과목록!$C$11:$K$117,8,FALSE)="문학사선택교양",VLOOKUP(H111,폐지및신설교과목록!$C$11:$K$117,8,FALSE)="이학사선택교양"),"교양",IF(VLOOKUP(H111,폐지및신설교과목록!$C$9:$J$117,8,FALSE)="NA","전공필수","그외"))))</f>
        <v>#N/A</v>
      </c>
      <c r="J111" s="136" t="e">
        <f>IF(OR(G111="R",G111="NA",G111="F"),"미취득학점",IF(OR(VLOOKUP(H111,폐지및신설교과목록!$C$11:$K$117,8,FALSE)="SA",VLOOKUP(H111,폐지및신설교과목록!$C$11:$K$117,8,FALSE)="A",VLOOKUP(H111,폐지및신설교과목록!$C$11:$K$117,8,FALSE)="S",VLOOKUP(H111,폐지및신설교과목록!$C$11:$K$117,8,FALSE)="문학사선택교양",VLOOKUP(H111,폐지및신설교과목록!$C$11:$K$117,8,FALSE)="이학사선택교양",VLOOKUP(H111,폐지및신설교과목록!$C$11:$K$117,8,FALSE)="NA"),VLOOKUP(H111,폐지및신설교과목록!$C$11:$K$117,8,FALSE),"그외"))</f>
        <v>#N/A</v>
      </c>
      <c r="K111" s="9"/>
      <c r="L111" s="26"/>
      <c r="M111" s="26"/>
      <c r="N111" s="26"/>
      <c r="O111" s="26"/>
      <c r="P111" s="26"/>
      <c r="Q111" s="26"/>
      <c r="R111" s="26"/>
      <c r="S111" s="27"/>
    </row>
    <row r="112" spans="2:19" ht="13.5" x14ac:dyDescent="0.25">
      <c r="B112" s="187"/>
      <c r="C112" s="181"/>
      <c r="D112" s="147"/>
      <c r="E112" s="148"/>
      <c r="F112" s="150" t="e">
        <f>VLOOKUP(D112,폐지및신설교과목록!$C$9:$F$117,3,FALSE)</f>
        <v>#N/A</v>
      </c>
      <c r="G112" s="148"/>
      <c r="H112" s="20">
        <f t="shared" si="5"/>
        <v>0</v>
      </c>
      <c r="I112" s="135" t="e">
        <f>IF(OR(G112="R",G112="NA",G112="F"),"미취득학점",IF(OR(VLOOKUP(H112,폐지및신설교과목록!$C$9:$J$117,8,FALSE)="S",VLOOKUP(H112,폐지및신설교과목록!$C$9:$J$117,8,FALSE)="SA",VLOOKUP(H112,폐지및신설교과목록!$C$9:$J$117,8,FALSE)="A"),"전공선택",IF(OR(VLOOKUP(H112,폐지및신설교과목록!$C$11:$K$117,8,FALSE)="문학사선택교양",VLOOKUP(H112,폐지및신설교과목록!$C$11:$K$117,8,FALSE)="이학사선택교양"),"교양",IF(VLOOKUP(H112,폐지및신설교과목록!$C$9:$J$117,8,FALSE)="NA","전공필수","그외"))))</f>
        <v>#N/A</v>
      </c>
      <c r="J112" s="136" t="e">
        <f>IF(OR(G112="R",G112="NA",G112="F"),"미취득학점",IF(OR(VLOOKUP(H112,폐지및신설교과목록!$C$11:$K$117,8,FALSE)="SA",VLOOKUP(H112,폐지및신설교과목록!$C$11:$K$117,8,FALSE)="A",VLOOKUP(H112,폐지및신설교과목록!$C$11:$K$117,8,FALSE)="S",VLOOKUP(H112,폐지및신설교과목록!$C$11:$K$117,8,FALSE)="문학사선택교양",VLOOKUP(H112,폐지및신설교과목록!$C$11:$K$117,8,FALSE)="이학사선택교양",VLOOKUP(H112,폐지및신설교과목록!$C$11:$K$117,8,FALSE)="NA"),VLOOKUP(H112,폐지및신설교과목록!$C$11:$K$117,8,FALSE),"그외"))</f>
        <v>#N/A</v>
      </c>
      <c r="K112" s="9"/>
      <c r="L112" s="26"/>
      <c r="M112" s="26"/>
      <c r="N112" s="26"/>
      <c r="O112" s="26"/>
      <c r="P112" s="26"/>
      <c r="Q112" s="26"/>
      <c r="R112" s="26"/>
      <c r="S112" s="27"/>
    </row>
    <row r="113" spans="2:19" ht="14.25" thickBot="1" x14ac:dyDescent="0.3">
      <c r="B113" s="188"/>
      <c r="C113" s="182"/>
      <c r="D113" s="28" t="s">
        <v>33</v>
      </c>
      <c r="E113" s="28"/>
      <c r="F113" s="137" t="e">
        <f>SUM(F102:F112)</f>
        <v>#N/A</v>
      </c>
      <c r="G113" s="28"/>
      <c r="H113" s="29"/>
      <c r="I113" s="137"/>
      <c r="J113" s="138"/>
      <c r="K113" s="9"/>
      <c r="L113" s="26"/>
      <c r="M113" s="26"/>
      <c r="N113" s="26"/>
      <c r="O113" s="26"/>
      <c r="P113" s="26"/>
      <c r="Q113" s="26"/>
      <c r="R113" s="26"/>
      <c r="S113" s="27"/>
    </row>
    <row r="114" spans="2:19" ht="9" customHeight="1" thickBot="1" x14ac:dyDescent="0.3">
      <c r="B114" s="151"/>
      <c r="C114" s="30"/>
      <c r="D114" s="139"/>
      <c r="E114" s="139"/>
      <c r="F114" s="139"/>
      <c r="G114" s="139"/>
      <c r="H114" s="30"/>
      <c r="I114" s="139"/>
      <c r="J114" s="140"/>
      <c r="K114" s="9"/>
      <c r="L114" s="26"/>
      <c r="M114" s="26"/>
      <c r="N114" s="26"/>
      <c r="O114" s="26"/>
      <c r="P114" s="26"/>
      <c r="Q114" s="26"/>
      <c r="R114" s="26"/>
      <c r="S114" s="27"/>
    </row>
    <row r="115" spans="2:19" ht="14.25" thickBot="1" x14ac:dyDescent="0.3">
      <c r="B115" s="33" t="s">
        <v>0</v>
      </c>
      <c r="C115" s="34" t="s">
        <v>20</v>
      </c>
      <c r="D115" s="35" t="s">
        <v>21</v>
      </c>
      <c r="E115" s="36" t="s">
        <v>22</v>
      </c>
      <c r="F115" s="35" t="s">
        <v>47</v>
      </c>
      <c r="G115" s="36" t="s">
        <v>24</v>
      </c>
      <c r="H115" s="37" t="s">
        <v>34</v>
      </c>
      <c r="I115" s="38" t="s">
        <v>48</v>
      </c>
      <c r="J115" s="39" t="s">
        <v>27</v>
      </c>
      <c r="K115" s="9"/>
      <c r="L115" s="26"/>
      <c r="M115" s="26"/>
      <c r="N115" s="26"/>
      <c r="O115" s="26"/>
      <c r="P115" s="26"/>
      <c r="Q115" s="26"/>
      <c r="R115" s="26"/>
      <c r="S115" s="27"/>
    </row>
    <row r="116" spans="2:19" ht="14.25" customHeight="1" thickTop="1" x14ac:dyDescent="0.25">
      <c r="B116" s="186"/>
      <c r="C116" s="183" t="s">
        <v>35</v>
      </c>
      <c r="D116" s="145"/>
      <c r="E116" s="146"/>
      <c r="F116" s="149" t="e">
        <f>VLOOKUP(D116,폐지및신설교과목록!$C$9:$F$117,3,FALSE)</f>
        <v>#N/A</v>
      </c>
      <c r="G116" s="146"/>
      <c r="H116" s="19">
        <f t="shared" ref="H116:H120" si="6">IF(OR(D116="LIBS151",D116="LIBS152"),"LIBS150",IF(D116="MATH161","MATH221",IF(D116="MATH162","MATH222",IF(OR(D116="COSE101",D116="COSE102"),"EGRN151",D116))))</f>
        <v>0</v>
      </c>
      <c r="I116" s="133" t="e">
        <f>IF(OR(G116="R",G116="NA",G116="F"),"미취득학점",IF(OR(VLOOKUP(H116,폐지및신설교과목록!$C$9:$J$117,8,FALSE)="S",VLOOKUP(H116,폐지및신설교과목록!$C$9:$J$117,8,FALSE)="SA",VLOOKUP(H116,폐지및신설교과목록!$C$9:$J$117,8,FALSE)="A"),"전공선택",IF(OR(VLOOKUP(H116,폐지및신설교과목록!$C$11:$K$117,8,FALSE)="문학사선택교양",VLOOKUP(H116,폐지및신설교과목록!$C$11:$K$117,8,FALSE)="이학사선택교양"),"교양",IF(VLOOKUP(H116,폐지및신설교과목록!$C$9:$J$117,8,FALSE)="NA","전공필수","그외"))))</f>
        <v>#N/A</v>
      </c>
      <c r="J116" s="134" t="e">
        <f>IF(OR(G116="R",G116="NA",G116="F"),"미취득학점",IF(OR(VLOOKUP(H116,폐지및신설교과목록!$C$11:$K$117,8,FALSE)="SA",VLOOKUP(H116,폐지및신설교과목록!$C$11:$K$117,8,FALSE)="A",VLOOKUP(H116,폐지및신설교과목록!$C$11:$K$117,8,FALSE)="S",VLOOKUP(H116,폐지및신설교과목록!$C$11:$K$117,8,FALSE)="문학사선택교양",VLOOKUP(H116,폐지및신설교과목록!$C$11:$K$117,8,FALSE)="이학사선택교양",VLOOKUP(H116,폐지및신설교과목록!$C$11:$K$117,8,FALSE)="NA"),VLOOKUP(H116,폐지및신설교과목록!$C$11:$K$117,8,FALSE),"그외"))</f>
        <v>#N/A</v>
      </c>
      <c r="K116" s="9"/>
      <c r="L116" s="26"/>
      <c r="M116" s="26"/>
      <c r="N116" s="26"/>
      <c r="O116" s="26"/>
      <c r="P116" s="26"/>
      <c r="Q116" s="26"/>
      <c r="R116" s="26"/>
      <c r="S116" s="27"/>
    </row>
    <row r="117" spans="2:19" ht="13.5" x14ac:dyDescent="0.25">
      <c r="B117" s="187"/>
      <c r="C117" s="184"/>
      <c r="D117" s="147"/>
      <c r="E117" s="148"/>
      <c r="F117" s="150" t="e">
        <f>VLOOKUP(D117,폐지및신설교과목록!$C$9:$F$117,3,FALSE)</f>
        <v>#N/A</v>
      </c>
      <c r="G117" s="148"/>
      <c r="H117" s="20">
        <f t="shared" si="6"/>
        <v>0</v>
      </c>
      <c r="I117" s="135" t="e">
        <f>IF(OR(G117="R",G117="NA",G117="F"),"미취득학점",IF(OR(VLOOKUP(H117,폐지및신설교과목록!$C$9:$J$117,8,FALSE)="S",VLOOKUP(H117,폐지및신설교과목록!$C$9:$J$117,8,FALSE)="SA",VLOOKUP(H117,폐지및신설교과목록!$C$9:$J$117,8,FALSE)="A"),"전공선택",IF(OR(VLOOKUP(H117,폐지및신설교과목록!$C$11:$K$117,8,FALSE)="문학사선택교양",VLOOKUP(H117,폐지및신설교과목록!$C$11:$K$117,8,FALSE)="이학사선택교양"),"교양",IF(VLOOKUP(H117,폐지및신설교과목록!$C$9:$J$117,8,FALSE)="NA","전공필수","그외"))))</f>
        <v>#N/A</v>
      </c>
      <c r="J117" s="136" t="e">
        <f>IF(OR(G117="R",G117="NA",G117="F"),"미취득학점",IF(OR(VLOOKUP(H117,폐지및신설교과목록!$C$11:$K$117,8,FALSE)="SA",VLOOKUP(H117,폐지및신설교과목록!$C$11:$K$117,8,FALSE)="A",VLOOKUP(H117,폐지및신설교과목록!$C$11:$K$117,8,FALSE)="S",VLOOKUP(H117,폐지및신설교과목록!$C$11:$K$117,8,FALSE)="문학사선택교양",VLOOKUP(H117,폐지및신설교과목록!$C$11:$K$117,8,FALSE)="이학사선택교양",VLOOKUP(H117,폐지및신설교과목록!$C$11:$K$117,8,FALSE)="NA"),VLOOKUP(H117,폐지및신설교과목록!$C$11:$K$117,8,FALSE),"그외"))</f>
        <v>#N/A</v>
      </c>
      <c r="K117" s="9"/>
      <c r="L117" s="26"/>
      <c r="M117" s="26"/>
      <c r="N117" s="26"/>
      <c r="O117" s="26"/>
      <c r="P117" s="26"/>
      <c r="Q117" s="26"/>
      <c r="R117" s="26"/>
      <c r="S117" s="27"/>
    </row>
    <row r="118" spans="2:19" ht="13.5" x14ac:dyDescent="0.25">
      <c r="B118" s="187"/>
      <c r="C118" s="184"/>
      <c r="D118" s="147"/>
      <c r="E118" s="148"/>
      <c r="F118" s="150" t="e">
        <f>VLOOKUP(D118,폐지및신설교과목록!$C$9:$F$117,3,FALSE)</f>
        <v>#N/A</v>
      </c>
      <c r="G118" s="148"/>
      <c r="H118" s="20">
        <f t="shared" si="6"/>
        <v>0</v>
      </c>
      <c r="I118" s="135" t="e">
        <f>IF(OR(G118="R",G118="NA",G118="F"),"미취득학점",IF(OR(VLOOKUP(H118,폐지및신설교과목록!$C$9:$J$117,8,FALSE)="S",VLOOKUP(H118,폐지및신설교과목록!$C$9:$J$117,8,FALSE)="SA",VLOOKUP(H118,폐지및신설교과목록!$C$9:$J$117,8,FALSE)="A"),"전공선택",IF(OR(VLOOKUP(H118,폐지및신설교과목록!$C$11:$K$117,8,FALSE)="문학사선택교양",VLOOKUP(H118,폐지및신설교과목록!$C$11:$K$117,8,FALSE)="이학사선택교양"),"교양",IF(VLOOKUP(H118,폐지및신설교과목록!$C$9:$J$117,8,FALSE)="NA","전공필수","그외"))))</f>
        <v>#N/A</v>
      </c>
      <c r="J118" s="136" t="e">
        <f>IF(OR(G118="R",G118="NA",G118="F"),"미취득학점",IF(OR(VLOOKUP(H118,폐지및신설교과목록!$C$11:$K$117,8,FALSE)="SA",VLOOKUP(H118,폐지및신설교과목록!$C$11:$K$117,8,FALSE)="A",VLOOKUP(H118,폐지및신설교과목록!$C$11:$K$117,8,FALSE)="S",VLOOKUP(H118,폐지및신설교과목록!$C$11:$K$117,8,FALSE)="문학사선택교양",VLOOKUP(H118,폐지및신설교과목록!$C$11:$K$117,8,FALSE)="이학사선택교양",VLOOKUP(H118,폐지및신설교과목록!$C$11:$K$117,8,FALSE)="NA"),VLOOKUP(H118,폐지및신설교과목록!$C$11:$K$117,8,FALSE),"그외"))</f>
        <v>#N/A</v>
      </c>
      <c r="K118" s="9"/>
      <c r="L118" s="26"/>
      <c r="M118" s="26"/>
      <c r="N118" s="26"/>
      <c r="O118" s="26"/>
      <c r="P118" s="26"/>
      <c r="Q118" s="26"/>
      <c r="R118" s="26"/>
      <c r="S118" s="27"/>
    </row>
    <row r="119" spans="2:19" ht="13.5" x14ac:dyDescent="0.25">
      <c r="B119" s="187"/>
      <c r="C119" s="184"/>
      <c r="D119" s="147"/>
      <c r="E119" s="148"/>
      <c r="F119" s="150" t="e">
        <f>VLOOKUP(D119,폐지및신설교과목록!$C$9:$F$117,3,FALSE)</f>
        <v>#N/A</v>
      </c>
      <c r="G119" s="148"/>
      <c r="H119" s="20">
        <f t="shared" si="6"/>
        <v>0</v>
      </c>
      <c r="I119" s="135" t="e">
        <f>IF(OR(G119="R",G119="NA",G119="F"),"미취득학점",IF(OR(VLOOKUP(H119,폐지및신설교과목록!$C$9:$J$117,8,FALSE)="S",VLOOKUP(H119,폐지및신설교과목록!$C$9:$J$117,8,FALSE)="SA",VLOOKUP(H119,폐지및신설교과목록!$C$9:$J$117,8,FALSE)="A"),"전공선택",IF(OR(VLOOKUP(H119,폐지및신설교과목록!$C$11:$K$117,8,FALSE)="문학사선택교양",VLOOKUP(H119,폐지및신설교과목록!$C$11:$K$117,8,FALSE)="이학사선택교양"),"교양",IF(VLOOKUP(H119,폐지및신설교과목록!$C$9:$J$117,8,FALSE)="NA","전공필수","그외"))))</f>
        <v>#N/A</v>
      </c>
      <c r="J119" s="136" t="e">
        <f>IF(OR(G119="R",G119="NA",G119="F"),"미취득학점",IF(OR(VLOOKUP(H119,폐지및신설교과목록!$C$11:$K$117,8,FALSE)="SA",VLOOKUP(H119,폐지및신설교과목록!$C$11:$K$117,8,FALSE)="A",VLOOKUP(H119,폐지및신설교과목록!$C$11:$K$117,8,FALSE)="S",VLOOKUP(H119,폐지및신설교과목록!$C$11:$K$117,8,FALSE)="문학사선택교양",VLOOKUP(H119,폐지및신설교과목록!$C$11:$K$117,8,FALSE)="이학사선택교양",VLOOKUP(H119,폐지및신설교과목록!$C$11:$K$117,8,FALSE)="NA"),VLOOKUP(H119,폐지및신설교과목록!$C$11:$K$117,8,FALSE),"그외"))</f>
        <v>#N/A</v>
      </c>
      <c r="K119" s="9"/>
      <c r="L119" s="26"/>
      <c r="M119" s="26"/>
      <c r="N119" s="26"/>
      <c r="O119" s="26"/>
      <c r="P119" s="26"/>
      <c r="Q119" s="26"/>
      <c r="R119" s="26"/>
      <c r="S119" s="27"/>
    </row>
    <row r="120" spans="2:19" ht="13.5" x14ac:dyDescent="0.25">
      <c r="B120" s="187"/>
      <c r="C120" s="184"/>
      <c r="D120" s="147"/>
      <c r="E120" s="148"/>
      <c r="F120" s="150" t="e">
        <f>VLOOKUP(D120,폐지및신설교과목록!$C$9:$F$117,3,FALSE)</f>
        <v>#N/A</v>
      </c>
      <c r="G120" s="148"/>
      <c r="H120" s="20">
        <f t="shared" si="6"/>
        <v>0</v>
      </c>
      <c r="I120" s="135" t="e">
        <f>IF(OR(G120="R",G120="NA",G120="F"),"미취득학점",IF(OR(VLOOKUP(H120,폐지및신설교과목록!$C$9:$J$117,8,FALSE)="S",VLOOKUP(H120,폐지및신설교과목록!$C$9:$J$117,8,FALSE)="SA",VLOOKUP(H120,폐지및신설교과목록!$C$9:$J$117,8,FALSE)="A"),"전공선택",IF(OR(VLOOKUP(H120,폐지및신설교과목록!$C$11:$K$117,8,FALSE)="문학사선택교양",VLOOKUP(H120,폐지및신설교과목록!$C$11:$K$117,8,FALSE)="이학사선택교양"),"교양",IF(VLOOKUP(H120,폐지및신설교과목록!$C$9:$J$117,8,FALSE)="NA","전공필수","그외"))))</f>
        <v>#N/A</v>
      </c>
      <c r="J120" s="136" t="e">
        <f>IF(OR(G120="R",G120="NA",G120="F"),"미취득학점",IF(OR(VLOOKUP(H120,폐지및신설교과목록!$C$11:$K$117,8,FALSE)="SA",VLOOKUP(H120,폐지및신설교과목록!$C$11:$K$117,8,FALSE)="A",VLOOKUP(H120,폐지및신설교과목록!$C$11:$K$117,8,FALSE)="S",VLOOKUP(H120,폐지및신설교과목록!$C$11:$K$117,8,FALSE)="문학사선택교양",VLOOKUP(H120,폐지및신설교과목록!$C$11:$K$117,8,FALSE)="이학사선택교양",VLOOKUP(H120,폐지및신설교과목록!$C$11:$K$117,8,FALSE)="NA"),VLOOKUP(H120,폐지및신설교과목록!$C$11:$K$117,8,FALSE),"그외"))</f>
        <v>#N/A</v>
      </c>
      <c r="K120" s="9"/>
      <c r="L120" s="26"/>
      <c r="M120" s="26"/>
      <c r="N120" s="26"/>
      <c r="O120" s="26"/>
      <c r="P120" s="26"/>
      <c r="Q120" s="26"/>
      <c r="R120" s="26"/>
      <c r="S120" s="27"/>
    </row>
    <row r="121" spans="2:19" ht="14.25" thickBot="1" x14ac:dyDescent="0.3">
      <c r="B121" s="188"/>
      <c r="C121" s="185"/>
      <c r="D121" s="28" t="s">
        <v>33</v>
      </c>
      <c r="E121" s="28"/>
      <c r="F121" s="137" t="e">
        <f>SUM(F116:F120)</f>
        <v>#N/A</v>
      </c>
      <c r="G121" s="28"/>
      <c r="H121" s="29"/>
      <c r="I121" s="137"/>
      <c r="J121" s="138"/>
      <c r="K121" s="9"/>
      <c r="L121" s="26"/>
      <c r="M121" s="26"/>
      <c r="N121" s="26"/>
      <c r="O121" s="26"/>
      <c r="P121" s="26"/>
      <c r="Q121" s="26"/>
      <c r="R121" s="26"/>
      <c r="S121" s="27"/>
    </row>
    <row r="122" spans="2:19" ht="9" customHeight="1" thickBot="1" x14ac:dyDescent="0.3">
      <c r="B122" s="151"/>
      <c r="C122" s="30"/>
      <c r="D122" s="139"/>
      <c r="E122" s="139"/>
      <c r="F122" s="139"/>
      <c r="G122" s="139"/>
      <c r="H122" s="30"/>
      <c r="I122" s="139"/>
      <c r="J122" s="140"/>
      <c r="K122" s="9"/>
      <c r="L122" s="26"/>
      <c r="M122" s="26"/>
      <c r="N122" s="26"/>
      <c r="O122" s="26"/>
      <c r="P122" s="26"/>
      <c r="Q122" s="26"/>
      <c r="R122" s="26"/>
      <c r="S122" s="27"/>
    </row>
    <row r="123" spans="2:19" ht="14.25" thickBot="1" x14ac:dyDescent="0.3">
      <c r="B123" s="33" t="s">
        <v>0</v>
      </c>
      <c r="C123" s="34" t="s">
        <v>20</v>
      </c>
      <c r="D123" s="35" t="s">
        <v>21</v>
      </c>
      <c r="E123" s="36" t="s">
        <v>22</v>
      </c>
      <c r="F123" s="35" t="s">
        <v>23</v>
      </c>
      <c r="G123" s="36" t="s">
        <v>24</v>
      </c>
      <c r="H123" s="37" t="s">
        <v>34</v>
      </c>
      <c r="I123" s="38" t="s">
        <v>26</v>
      </c>
      <c r="J123" s="39" t="s">
        <v>27</v>
      </c>
      <c r="K123" s="9"/>
      <c r="L123" s="26"/>
      <c r="M123" s="26"/>
      <c r="N123" s="26"/>
      <c r="O123" s="26"/>
      <c r="P123" s="26"/>
      <c r="Q123" s="26"/>
      <c r="R123" s="26"/>
      <c r="S123" s="27"/>
    </row>
    <row r="124" spans="2:19" ht="14.25" thickTop="1" x14ac:dyDescent="0.25">
      <c r="B124" s="186"/>
      <c r="C124" s="180" t="s">
        <v>37</v>
      </c>
      <c r="D124" s="145"/>
      <c r="E124" s="161"/>
      <c r="F124" s="149" t="e">
        <f>VLOOKUP(D124,폐지및신설교과목록!$C$9:$F$117,3,FALSE)</f>
        <v>#N/A</v>
      </c>
      <c r="G124" s="161"/>
      <c r="H124" s="19">
        <f t="shared" ref="H124:H134" si="7">IF(OR(D124="LIBS151",D124="LIBS152"),"LIBS150",IF(D124="MATH161","MATH221",IF(D124="MATH162","MATH222",IF(OR(D124="COSE101",D124="COSE102"),"EGRN151",D124))))</f>
        <v>0</v>
      </c>
      <c r="I124" s="133" t="e">
        <f>IF(OR(G124="R",G124="NA",G124="F"),"미취득학점",IF(OR(VLOOKUP(H124,폐지및신설교과목록!$C$9:$J$117,8,FALSE)="S",VLOOKUP(H124,폐지및신설교과목록!$C$9:$J$117,8,FALSE)="SA",VLOOKUP(H124,폐지및신설교과목록!$C$9:$J$117,8,FALSE)="A"),"전공선택",IF(OR(VLOOKUP(H124,폐지및신설교과목록!$C$11:$K$117,8,FALSE)="문학사선택교양",VLOOKUP(H124,폐지및신설교과목록!$C$11:$K$117,8,FALSE)="이학사선택교양"),"교양",IF(VLOOKUP(H124,폐지및신설교과목록!$C$9:$J$117,8,FALSE)="NA","전공필수","그외"))))</f>
        <v>#N/A</v>
      </c>
      <c r="J124" s="134" t="e">
        <f>IF(OR(G124="R",G124="NA",G124="F"),"미취득학점",IF(OR(VLOOKUP(H124,폐지및신설교과목록!$C$11:$K$117,8,FALSE)="SA",VLOOKUP(H124,폐지및신설교과목록!$C$11:$K$117,8,FALSE)="A",VLOOKUP(H124,폐지및신설교과목록!$C$11:$K$117,8,FALSE)="S",VLOOKUP(H124,폐지및신설교과목록!$C$11:$K$117,8,FALSE)="문학사선택교양",VLOOKUP(H124,폐지및신설교과목록!$C$11:$K$117,8,FALSE)="이학사선택교양",VLOOKUP(H124,폐지및신설교과목록!$C$11:$K$117,8,FALSE)="NA"),VLOOKUP(H124,폐지및신설교과목록!$C$11:$K$117,8,FALSE),"그외"))</f>
        <v>#N/A</v>
      </c>
      <c r="K124" s="9"/>
      <c r="L124" s="26"/>
      <c r="M124" s="26"/>
      <c r="N124" s="26"/>
      <c r="O124" s="26"/>
      <c r="P124" s="26"/>
      <c r="Q124" s="26"/>
      <c r="R124" s="26"/>
      <c r="S124" s="27"/>
    </row>
    <row r="125" spans="2:19" ht="13.5" x14ac:dyDescent="0.25">
      <c r="B125" s="187"/>
      <c r="C125" s="181"/>
      <c r="D125" s="147"/>
      <c r="E125" s="158"/>
      <c r="F125" s="150" t="e">
        <f>VLOOKUP(D125,폐지및신설교과목록!$C$9:$F$117,3,FALSE)</f>
        <v>#N/A</v>
      </c>
      <c r="G125" s="158"/>
      <c r="H125" s="20">
        <f t="shared" si="7"/>
        <v>0</v>
      </c>
      <c r="I125" s="135" t="e">
        <f>IF(OR(G125="R",G125="NA",G125="F"),"미취득학점",IF(OR(VLOOKUP(H125,폐지및신설교과목록!$C$9:$J$117,8,FALSE)="S",VLOOKUP(H125,폐지및신설교과목록!$C$9:$J$117,8,FALSE)="SA",VLOOKUP(H125,폐지및신설교과목록!$C$9:$J$117,8,FALSE)="A"),"전공선택",IF(OR(VLOOKUP(H125,폐지및신설교과목록!$C$11:$K$117,8,FALSE)="문학사선택교양",VLOOKUP(H125,폐지및신설교과목록!$C$11:$K$117,8,FALSE)="이학사선택교양"),"교양",IF(VLOOKUP(H125,폐지및신설교과목록!$C$9:$J$117,8,FALSE)="NA","전공필수","그외"))))</f>
        <v>#N/A</v>
      </c>
      <c r="J125" s="136" t="e">
        <f>IF(OR(G125="R",G125="NA",G125="F"),"미취득학점",IF(OR(VLOOKUP(H125,폐지및신설교과목록!$C$11:$K$117,8,FALSE)="SA",VLOOKUP(H125,폐지및신설교과목록!$C$11:$K$117,8,FALSE)="A",VLOOKUP(H125,폐지및신설교과목록!$C$11:$K$117,8,FALSE)="S",VLOOKUP(H125,폐지및신설교과목록!$C$11:$K$117,8,FALSE)="문학사선택교양",VLOOKUP(H125,폐지및신설교과목록!$C$11:$K$117,8,FALSE)="이학사선택교양",VLOOKUP(H125,폐지및신설교과목록!$C$11:$K$117,8,FALSE)="NA"),VLOOKUP(H125,폐지및신설교과목록!$C$11:$K$117,8,FALSE),"그외"))</f>
        <v>#N/A</v>
      </c>
      <c r="K125" s="9"/>
      <c r="L125" s="26"/>
      <c r="M125" s="26"/>
      <c r="N125" s="26"/>
      <c r="O125" s="26"/>
      <c r="P125" s="26"/>
      <c r="Q125" s="26"/>
      <c r="R125" s="26"/>
      <c r="S125" s="27"/>
    </row>
    <row r="126" spans="2:19" ht="13.5" x14ac:dyDescent="0.25">
      <c r="B126" s="187"/>
      <c r="C126" s="181"/>
      <c r="D126" s="147"/>
      <c r="E126" s="158"/>
      <c r="F126" s="150" t="e">
        <f>VLOOKUP(D126,폐지및신설교과목록!$C$9:$F$117,3,FALSE)</f>
        <v>#N/A</v>
      </c>
      <c r="G126" s="158"/>
      <c r="H126" s="20">
        <f t="shared" si="7"/>
        <v>0</v>
      </c>
      <c r="I126" s="135" t="e">
        <f>IF(OR(G126="R",G126="NA",G126="F"),"미취득학점",IF(OR(VLOOKUP(H126,폐지및신설교과목록!$C$9:$J$117,8,FALSE)="S",VLOOKUP(H126,폐지및신설교과목록!$C$9:$J$117,8,FALSE)="SA",VLOOKUP(H126,폐지및신설교과목록!$C$9:$J$117,8,FALSE)="A"),"전공선택",IF(OR(VLOOKUP(H126,폐지및신설교과목록!$C$11:$K$117,8,FALSE)="문학사선택교양",VLOOKUP(H126,폐지및신설교과목록!$C$11:$K$117,8,FALSE)="이학사선택교양"),"교양",IF(VLOOKUP(H126,폐지및신설교과목록!$C$9:$J$117,8,FALSE)="NA","전공필수","그외"))))</f>
        <v>#N/A</v>
      </c>
      <c r="J126" s="136" t="e">
        <f>IF(OR(G126="R",G126="NA",G126="F"),"미취득학점",IF(OR(VLOOKUP(H126,폐지및신설교과목록!$C$11:$K$117,8,FALSE)="SA",VLOOKUP(H126,폐지및신설교과목록!$C$11:$K$117,8,FALSE)="A",VLOOKUP(H126,폐지및신설교과목록!$C$11:$K$117,8,FALSE)="S",VLOOKUP(H126,폐지및신설교과목록!$C$11:$K$117,8,FALSE)="문학사선택교양",VLOOKUP(H126,폐지및신설교과목록!$C$11:$K$117,8,FALSE)="이학사선택교양",VLOOKUP(H126,폐지및신설교과목록!$C$11:$K$117,8,FALSE)="NA"),VLOOKUP(H126,폐지및신설교과목록!$C$11:$K$117,8,FALSE),"그외"))</f>
        <v>#N/A</v>
      </c>
      <c r="K126" s="9"/>
      <c r="L126" s="26"/>
      <c r="M126" s="26"/>
      <c r="N126" s="26"/>
      <c r="O126" s="26"/>
      <c r="P126" s="26"/>
      <c r="Q126" s="26"/>
      <c r="R126" s="26"/>
      <c r="S126" s="27"/>
    </row>
    <row r="127" spans="2:19" ht="13.5" x14ac:dyDescent="0.25">
      <c r="B127" s="187"/>
      <c r="C127" s="181"/>
      <c r="D127" s="147"/>
      <c r="E127" s="158"/>
      <c r="F127" s="150" t="e">
        <f>VLOOKUP(D127,폐지및신설교과목록!$C$9:$F$117,3,FALSE)</f>
        <v>#N/A</v>
      </c>
      <c r="G127" s="158"/>
      <c r="H127" s="20">
        <f t="shared" si="7"/>
        <v>0</v>
      </c>
      <c r="I127" s="135" t="e">
        <f>IF(OR(G127="R",G127="NA",G127="F"),"미취득학점",IF(OR(VLOOKUP(H127,폐지및신설교과목록!$C$9:$J$117,8,FALSE)="S",VLOOKUP(H127,폐지및신설교과목록!$C$9:$J$117,8,FALSE)="SA",VLOOKUP(H127,폐지및신설교과목록!$C$9:$J$117,8,FALSE)="A"),"전공선택",IF(OR(VLOOKUP(H127,폐지및신설교과목록!$C$11:$K$117,8,FALSE)="문학사선택교양",VLOOKUP(H127,폐지및신설교과목록!$C$11:$K$117,8,FALSE)="이학사선택교양"),"교양",IF(VLOOKUP(H127,폐지및신설교과목록!$C$9:$J$117,8,FALSE)="NA","전공필수","그외"))))</f>
        <v>#N/A</v>
      </c>
      <c r="J127" s="136" t="e">
        <f>IF(OR(G127="R",G127="NA",G127="F"),"미취득학점",IF(OR(VLOOKUP(H127,폐지및신설교과목록!$C$11:$K$117,8,FALSE)="SA",VLOOKUP(H127,폐지및신설교과목록!$C$11:$K$117,8,FALSE)="A",VLOOKUP(H127,폐지및신설교과목록!$C$11:$K$117,8,FALSE)="S",VLOOKUP(H127,폐지및신설교과목록!$C$11:$K$117,8,FALSE)="문학사선택교양",VLOOKUP(H127,폐지및신설교과목록!$C$11:$K$117,8,FALSE)="이학사선택교양",VLOOKUP(H127,폐지및신설교과목록!$C$11:$K$117,8,FALSE)="NA"),VLOOKUP(H127,폐지및신설교과목록!$C$11:$K$117,8,FALSE),"그외"))</f>
        <v>#N/A</v>
      </c>
      <c r="K127" s="9"/>
      <c r="L127" s="26"/>
      <c r="M127" s="26"/>
      <c r="N127" s="26"/>
      <c r="O127" s="26"/>
      <c r="P127" s="26"/>
      <c r="Q127" s="26"/>
      <c r="R127" s="26"/>
      <c r="S127" s="27"/>
    </row>
    <row r="128" spans="2:19" ht="13.5" x14ac:dyDescent="0.25">
      <c r="B128" s="187"/>
      <c r="C128" s="181"/>
      <c r="D128" s="147"/>
      <c r="E128" s="158"/>
      <c r="F128" s="150" t="e">
        <f>VLOOKUP(D128,폐지및신설교과목록!$C$9:$F$117,3,FALSE)</f>
        <v>#N/A</v>
      </c>
      <c r="G128" s="158"/>
      <c r="H128" s="20">
        <f t="shared" si="7"/>
        <v>0</v>
      </c>
      <c r="I128" s="135" t="e">
        <f>IF(OR(G128="R",G128="NA",G128="F"),"미취득학점",IF(OR(VLOOKUP(H128,폐지및신설교과목록!$C$9:$J$117,8,FALSE)="S",VLOOKUP(H128,폐지및신설교과목록!$C$9:$J$117,8,FALSE)="SA",VLOOKUP(H128,폐지및신설교과목록!$C$9:$J$117,8,FALSE)="A"),"전공선택",IF(OR(VLOOKUP(H128,폐지및신설교과목록!$C$11:$K$117,8,FALSE)="문학사선택교양",VLOOKUP(H128,폐지및신설교과목록!$C$11:$K$117,8,FALSE)="이학사선택교양"),"교양",IF(VLOOKUP(H128,폐지및신설교과목록!$C$9:$J$117,8,FALSE)="NA","전공필수","그외"))))</f>
        <v>#N/A</v>
      </c>
      <c r="J128" s="136" t="e">
        <f>IF(OR(G128="R",G128="NA",G128="F"),"미취득학점",IF(OR(VLOOKUP(H128,폐지및신설교과목록!$C$11:$K$117,8,FALSE)="SA",VLOOKUP(H128,폐지및신설교과목록!$C$11:$K$117,8,FALSE)="A",VLOOKUP(H128,폐지및신설교과목록!$C$11:$K$117,8,FALSE)="S",VLOOKUP(H128,폐지및신설교과목록!$C$11:$K$117,8,FALSE)="문학사선택교양",VLOOKUP(H128,폐지및신설교과목록!$C$11:$K$117,8,FALSE)="이학사선택교양",VLOOKUP(H128,폐지및신설교과목록!$C$11:$K$117,8,FALSE)="NA"),VLOOKUP(H128,폐지및신설교과목록!$C$11:$K$117,8,FALSE),"그외"))</f>
        <v>#N/A</v>
      </c>
      <c r="K128" s="9"/>
      <c r="L128" s="26"/>
      <c r="M128" s="26"/>
      <c r="N128" s="26"/>
      <c r="O128" s="26"/>
      <c r="P128" s="26"/>
      <c r="Q128" s="26"/>
      <c r="R128" s="26"/>
      <c r="S128" s="27"/>
    </row>
    <row r="129" spans="2:19" ht="13.5" x14ac:dyDescent="0.25">
      <c r="B129" s="187"/>
      <c r="C129" s="181"/>
      <c r="D129" s="147"/>
      <c r="E129" s="158"/>
      <c r="F129" s="150" t="e">
        <f>VLOOKUP(D129,폐지및신설교과목록!$C$9:$F$117,3,FALSE)</f>
        <v>#N/A</v>
      </c>
      <c r="G129" s="158"/>
      <c r="H129" s="20">
        <f t="shared" si="7"/>
        <v>0</v>
      </c>
      <c r="I129" s="135" t="e">
        <f>IF(OR(G129="R",G129="NA",G129="F"),"미취득학점",IF(OR(VLOOKUP(H129,폐지및신설교과목록!$C$9:$J$117,8,FALSE)="S",VLOOKUP(H129,폐지및신설교과목록!$C$9:$J$117,8,FALSE)="SA",VLOOKUP(H129,폐지및신설교과목록!$C$9:$J$117,8,FALSE)="A"),"전공선택",IF(OR(VLOOKUP(H129,폐지및신설교과목록!$C$11:$K$117,8,FALSE)="문학사선택교양",VLOOKUP(H129,폐지및신설교과목록!$C$11:$K$117,8,FALSE)="이학사선택교양"),"교양",IF(VLOOKUP(H129,폐지및신설교과목록!$C$9:$J$117,8,FALSE)="NA","전공필수","그외"))))</f>
        <v>#N/A</v>
      </c>
      <c r="J129" s="136" t="e">
        <f>IF(OR(G129="R",G129="NA",G129="F"),"미취득학점",IF(OR(VLOOKUP(H129,폐지및신설교과목록!$C$11:$K$117,8,FALSE)="SA",VLOOKUP(H129,폐지및신설교과목록!$C$11:$K$117,8,FALSE)="A",VLOOKUP(H129,폐지및신설교과목록!$C$11:$K$117,8,FALSE)="S",VLOOKUP(H129,폐지및신설교과목록!$C$11:$K$117,8,FALSE)="문학사선택교양",VLOOKUP(H129,폐지및신설교과목록!$C$11:$K$117,8,FALSE)="이학사선택교양",VLOOKUP(H129,폐지및신설교과목록!$C$11:$K$117,8,FALSE)="NA"),VLOOKUP(H129,폐지및신설교과목록!$C$11:$K$117,8,FALSE),"그외"))</f>
        <v>#N/A</v>
      </c>
      <c r="K129" s="9"/>
      <c r="L129" s="26"/>
      <c r="M129" s="26"/>
      <c r="N129" s="26"/>
      <c r="O129" s="26"/>
      <c r="P129" s="26"/>
      <c r="Q129" s="26"/>
      <c r="R129" s="26"/>
      <c r="S129" s="27"/>
    </row>
    <row r="130" spans="2:19" ht="13.5" x14ac:dyDescent="0.25">
      <c r="B130" s="187"/>
      <c r="C130" s="181"/>
      <c r="D130" s="147"/>
      <c r="E130" s="148"/>
      <c r="F130" s="150" t="e">
        <f>VLOOKUP(D130,폐지및신설교과목록!$C$9:$F$117,3,FALSE)</f>
        <v>#N/A</v>
      </c>
      <c r="G130" s="148"/>
      <c r="H130" s="20">
        <f t="shared" si="7"/>
        <v>0</v>
      </c>
      <c r="I130" s="135" t="e">
        <f>IF(OR(G130="R",G130="NA",G130="F"),"미취득학점",IF(OR(VLOOKUP(H130,폐지및신설교과목록!$C$9:$J$117,8,FALSE)="S",VLOOKUP(H130,폐지및신설교과목록!$C$9:$J$117,8,FALSE)="SA",VLOOKUP(H130,폐지및신설교과목록!$C$9:$J$117,8,FALSE)="A"),"전공선택",IF(OR(VLOOKUP(H130,폐지및신설교과목록!$C$11:$K$117,8,FALSE)="문학사선택교양",VLOOKUP(H130,폐지및신설교과목록!$C$11:$K$117,8,FALSE)="이학사선택교양"),"교양",IF(VLOOKUP(H130,폐지및신설교과목록!$C$9:$J$117,8,FALSE)="NA","전공필수","그외"))))</f>
        <v>#N/A</v>
      </c>
      <c r="J130" s="136" t="e">
        <f>IF(OR(G130="R",G130="NA",G130="F"),"미취득학점",IF(OR(VLOOKUP(H130,폐지및신설교과목록!$C$11:$K$117,8,FALSE)="SA",VLOOKUP(H130,폐지및신설교과목록!$C$11:$K$117,8,FALSE)="A",VLOOKUP(H130,폐지및신설교과목록!$C$11:$K$117,8,FALSE)="S",VLOOKUP(H130,폐지및신설교과목록!$C$11:$K$117,8,FALSE)="문학사선택교양",VLOOKUP(H130,폐지및신설교과목록!$C$11:$K$117,8,FALSE)="이학사선택교양",VLOOKUP(H130,폐지및신설교과목록!$C$11:$K$117,8,FALSE)="NA"),VLOOKUP(H130,폐지및신설교과목록!$C$11:$K$117,8,FALSE),"그외"))</f>
        <v>#N/A</v>
      </c>
      <c r="K130" s="9"/>
      <c r="L130" s="26"/>
      <c r="M130" s="26"/>
      <c r="N130" s="26"/>
      <c r="O130" s="26"/>
      <c r="P130" s="26"/>
      <c r="Q130" s="26"/>
      <c r="R130" s="26"/>
      <c r="S130" s="27"/>
    </row>
    <row r="131" spans="2:19" ht="13.5" x14ac:dyDescent="0.25">
      <c r="B131" s="187"/>
      <c r="C131" s="181"/>
      <c r="D131" s="147"/>
      <c r="E131" s="148"/>
      <c r="F131" s="150" t="e">
        <f>VLOOKUP(D131,폐지및신설교과목록!$C$9:$F$117,3,FALSE)</f>
        <v>#N/A</v>
      </c>
      <c r="G131" s="148"/>
      <c r="H131" s="20">
        <f t="shared" si="7"/>
        <v>0</v>
      </c>
      <c r="I131" s="135" t="e">
        <f>IF(OR(G131="R",G131="NA",G131="F"),"미취득학점",IF(OR(VLOOKUP(H131,폐지및신설교과목록!$C$9:$J$117,8,FALSE)="S",VLOOKUP(H131,폐지및신설교과목록!$C$9:$J$117,8,FALSE)="SA",VLOOKUP(H131,폐지및신설교과목록!$C$9:$J$117,8,FALSE)="A"),"전공선택",IF(OR(VLOOKUP(H131,폐지및신설교과목록!$C$11:$K$117,8,FALSE)="문학사선택교양",VLOOKUP(H131,폐지및신설교과목록!$C$11:$K$117,8,FALSE)="이학사선택교양"),"교양",IF(VLOOKUP(H131,폐지및신설교과목록!$C$9:$J$117,8,FALSE)="NA","전공필수","그외"))))</f>
        <v>#N/A</v>
      </c>
      <c r="J131" s="136" t="e">
        <f>IF(OR(G131="R",G131="NA",G131="F"),"미취득학점",IF(OR(VLOOKUP(H131,폐지및신설교과목록!$C$11:$K$117,8,FALSE)="SA",VLOOKUP(H131,폐지및신설교과목록!$C$11:$K$117,8,FALSE)="A",VLOOKUP(H131,폐지및신설교과목록!$C$11:$K$117,8,FALSE)="S",VLOOKUP(H131,폐지및신설교과목록!$C$11:$K$117,8,FALSE)="문학사선택교양",VLOOKUP(H131,폐지및신설교과목록!$C$11:$K$117,8,FALSE)="이학사선택교양",VLOOKUP(H131,폐지및신설교과목록!$C$11:$K$117,8,FALSE)="NA"),VLOOKUP(H131,폐지및신설교과목록!$C$11:$K$117,8,FALSE),"그외"))</f>
        <v>#N/A</v>
      </c>
      <c r="K131" s="9"/>
      <c r="L131" s="26"/>
      <c r="M131" s="26"/>
      <c r="N131" s="26"/>
      <c r="O131" s="26"/>
      <c r="P131" s="26"/>
      <c r="Q131" s="26"/>
      <c r="R131" s="26"/>
      <c r="S131" s="27"/>
    </row>
    <row r="132" spans="2:19" ht="13.5" x14ac:dyDescent="0.25">
      <c r="B132" s="187"/>
      <c r="C132" s="181"/>
      <c r="D132" s="147"/>
      <c r="E132" s="148"/>
      <c r="F132" s="150" t="e">
        <f>VLOOKUP(D132,폐지및신설교과목록!$C$9:$F$117,3,FALSE)</f>
        <v>#N/A</v>
      </c>
      <c r="G132" s="148"/>
      <c r="H132" s="20">
        <f t="shared" si="7"/>
        <v>0</v>
      </c>
      <c r="I132" s="135" t="e">
        <f>IF(OR(G132="R",G132="NA",G132="F"),"미취득학점",IF(OR(VLOOKUP(H132,폐지및신설교과목록!$C$9:$J$117,8,FALSE)="S",VLOOKUP(H132,폐지및신설교과목록!$C$9:$J$117,8,FALSE)="SA",VLOOKUP(H132,폐지및신설교과목록!$C$9:$J$117,8,FALSE)="A"),"전공선택",IF(OR(VLOOKUP(H132,폐지및신설교과목록!$C$11:$K$117,8,FALSE)="문학사선택교양",VLOOKUP(H132,폐지및신설교과목록!$C$11:$K$117,8,FALSE)="이학사선택교양"),"교양",IF(VLOOKUP(H132,폐지및신설교과목록!$C$9:$J$117,8,FALSE)="NA","전공필수","그외"))))</f>
        <v>#N/A</v>
      </c>
      <c r="J132" s="136" t="e">
        <f>IF(OR(G132="R",G132="NA",G132="F"),"미취득학점",IF(OR(VLOOKUP(H132,폐지및신설교과목록!$C$11:$K$117,8,FALSE)="SA",VLOOKUP(H132,폐지및신설교과목록!$C$11:$K$117,8,FALSE)="A",VLOOKUP(H132,폐지및신설교과목록!$C$11:$K$117,8,FALSE)="S",VLOOKUP(H132,폐지및신설교과목록!$C$11:$K$117,8,FALSE)="문학사선택교양",VLOOKUP(H132,폐지및신설교과목록!$C$11:$K$117,8,FALSE)="이학사선택교양",VLOOKUP(H132,폐지및신설교과목록!$C$11:$K$117,8,FALSE)="NA"),VLOOKUP(H132,폐지및신설교과목록!$C$11:$K$117,8,FALSE),"그외"))</f>
        <v>#N/A</v>
      </c>
      <c r="K132" s="9"/>
      <c r="L132" s="26"/>
      <c r="M132" s="26"/>
      <c r="N132" s="26"/>
      <c r="O132" s="26"/>
      <c r="P132" s="26"/>
      <c r="Q132" s="26"/>
      <c r="R132" s="26"/>
      <c r="S132" s="27"/>
    </row>
    <row r="133" spans="2:19" ht="13.5" x14ac:dyDescent="0.25">
      <c r="B133" s="187"/>
      <c r="C133" s="181"/>
      <c r="D133" s="147"/>
      <c r="E133" s="148"/>
      <c r="F133" s="150" t="e">
        <f>VLOOKUP(D133,폐지및신설교과목록!$C$9:$F$117,3,FALSE)</f>
        <v>#N/A</v>
      </c>
      <c r="G133" s="148"/>
      <c r="H133" s="20">
        <f t="shared" si="7"/>
        <v>0</v>
      </c>
      <c r="I133" s="135" t="e">
        <f>IF(OR(G133="R",G133="NA",G133="F"),"미취득학점",IF(OR(VLOOKUP(H133,폐지및신설교과목록!$C$9:$J$117,8,FALSE)="S",VLOOKUP(H133,폐지및신설교과목록!$C$9:$J$117,8,FALSE)="SA",VLOOKUP(H133,폐지및신설교과목록!$C$9:$J$117,8,FALSE)="A"),"전공선택",IF(OR(VLOOKUP(H133,폐지및신설교과목록!$C$11:$K$117,8,FALSE)="문학사선택교양",VLOOKUP(H133,폐지및신설교과목록!$C$11:$K$117,8,FALSE)="이학사선택교양"),"교양",IF(VLOOKUP(H133,폐지및신설교과목록!$C$9:$J$117,8,FALSE)="NA","전공필수","그외"))))</f>
        <v>#N/A</v>
      </c>
      <c r="J133" s="136" t="e">
        <f>IF(OR(G133="R",G133="NA",G133="F"),"미취득학점",IF(OR(VLOOKUP(H133,폐지및신설교과목록!$C$11:$K$117,8,FALSE)="SA",VLOOKUP(H133,폐지및신설교과목록!$C$11:$K$117,8,FALSE)="A",VLOOKUP(H133,폐지및신설교과목록!$C$11:$K$117,8,FALSE)="S",VLOOKUP(H133,폐지및신설교과목록!$C$11:$K$117,8,FALSE)="문학사선택교양",VLOOKUP(H133,폐지및신설교과목록!$C$11:$K$117,8,FALSE)="이학사선택교양",VLOOKUP(H133,폐지및신설교과목록!$C$11:$K$117,8,FALSE)="NA"),VLOOKUP(H133,폐지및신설교과목록!$C$11:$K$117,8,FALSE),"그외"))</f>
        <v>#N/A</v>
      </c>
      <c r="K133" s="9"/>
      <c r="L133" s="26"/>
      <c r="M133" s="26"/>
      <c r="N133" s="26"/>
      <c r="O133" s="26"/>
      <c r="P133" s="26"/>
      <c r="Q133" s="26"/>
      <c r="R133" s="26"/>
      <c r="S133" s="27"/>
    </row>
    <row r="134" spans="2:19" ht="13.5" x14ac:dyDescent="0.25">
      <c r="B134" s="187"/>
      <c r="C134" s="181"/>
      <c r="D134" s="147"/>
      <c r="E134" s="148"/>
      <c r="F134" s="150" t="e">
        <f>VLOOKUP(D134,폐지및신설교과목록!$C$9:$F$117,3,FALSE)</f>
        <v>#N/A</v>
      </c>
      <c r="G134" s="148"/>
      <c r="H134" s="20">
        <f t="shared" si="7"/>
        <v>0</v>
      </c>
      <c r="I134" s="135" t="e">
        <f>IF(OR(G134="R",G134="NA",G134="F"),"미취득학점",IF(OR(VLOOKUP(H134,폐지및신설교과목록!$C$9:$J$117,8,FALSE)="S",VLOOKUP(H134,폐지및신설교과목록!$C$9:$J$117,8,FALSE)="SA",VLOOKUP(H134,폐지및신설교과목록!$C$9:$J$117,8,FALSE)="A"),"전공선택",IF(OR(VLOOKUP(H134,폐지및신설교과목록!$C$11:$K$117,8,FALSE)="문학사선택교양",VLOOKUP(H134,폐지및신설교과목록!$C$11:$K$117,8,FALSE)="이학사선택교양"),"교양",IF(VLOOKUP(H134,폐지및신설교과목록!$C$9:$J$117,8,FALSE)="NA","전공필수","그외"))))</f>
        <v>#N/A</v>
      </c>
      <c r="J134" s="136" t="e">
        <f>IF(OR(G134="R",G134="NA",G134="F"),"미취득학점",IF(OR(VLOOKUP(H134,폐지및신설교과목록!$C$11:$K$117,8,FALSE)="SA",VLOOKUP(H134,폐지및신설교과목록!$C$11:$K$117,8,FALSE)="A",VLOOKUP(H134,폐지및신설교과목록!$C$11:$K$117,8,FALSE)="S",VLOOKUP(H134,폐지및신설교과목록!$C$11:$K$117,8,FALSE)="문학사선택교양",VLOOKUP(H134,폐지및신설교과목록!$C$11:$K$117,8,FALSE)="이학사선택교양",VLOOKUP(H134,폐지및신설교과목록!$C$11:$K$117,8,FALSE)="NA"),VLOOKUP(H134,폐지및신설교과목록!$C$11:$K$117,8,FALSE),"그외"))</f>
        <v>#N/A</v>
      </c>
      <c r="K134" s="9"/>
      <c r="L134" s="26"/>
      <c r="M134" s="26"/>
      <c r="N134" s="26"/>
      <c r="O134" s="26"/>
      <c r="P134" s="26"/>
      <c r="Q134" s="26"/>
      <c r="R134" s="26"/>
      <c r="S134" s="27"/>
    </row>
    <row r="135" spans="2:19" ht="14.25" thickBot="1" x14ac:dyDescent="0.3">
      <c r="B135" s="188"/>
      <c r="C135" s="182"/>
      <c r="D135" s="28" t="s">
        <v>33</v>
      </c>
      <c r="E135" s="28"/>
      <c r="F135" s="137" t="e">
        <f>SUM(F124:F134)</f>
        <v>#N/A</v>
      </c>
      <c r="G135" s="28"/>
      <c r="H135" s="29"/>
      <c r="I135" s="137"/>
      <c r="J135" s="138"/>
      <c r="K135" s="9"/>
      <c r="L135" s="26"/>
      <c r="M135" s="26"/>
      <c r="N135" s="26"/>
      <c r="O135" s="26"/>
      <c r="P135" s="26"/>
      <c r="Q135" s="26"/>
      <c r="R135" s="26"/>
      <c r="S135" s="27"/>
    </row>
    <row r="136" spans="2:19" ht="9" customHeight="1" thickBot="1" x14ac:dyDescent="0.3">
      <c r="B136" s="151"/>
      <c r="C136" s="30"/>
      <c r="D136" s="139"/>
      <c r="E136" s="139"/>
      <c r="F136" s="139"/>
      <c r="G136" s="139"/>
      <c r="H136" s="30"/>
      <c r="I136" s="139"/>
      <c r="J136" s="140"/>
      <c r="K136" s="9"/>
      <c r="L136" s="26"/>
      <c r="M136" s="26"/>
      <c r="N136" s="26"/>
      <c r="O136" s="26"/>
      <c r="P136" s="26"/>
      <c r="Q136" s="26"/>
      <c r="R136" s="26"/>
      <c r="S136" s="27"/>
    </row>
    <row r="137" spans="2:19" ht="14.25" thickBot="1" x14ac:dyDescent="0.3">
      <c r="B137" s="33" t="s">
        <v>0</v>
      </c>
      <c r="C137" s="34" t="s">
        <v>20</v>
      </c>
      <c r="D137" s="35" t="s">
        <v>21</v>
      </c>
      <c r="E137" s="36" t="s">
        <v>22</v>
      </c>
      <c r="F137" s="35" t="s">
        <v>23</v>
      </c>
      <c r="G137" s="36" t="s">
        <v>24</v>
      </c>
      <c r="H137" s="37" t="s">
        <v>34</v>
      </c>
      <c r="I137" s="38" t="s">
        <v>26</v>
      </c>
      <c r="J137" s="39" t="s">
        <v>27</v>
      </c>
      <c r="K137" s="9"/>
      <c r="L137" s="26"/>
      <c r="M137" s="26"/>
      <c r="N137" s="26"/>
      <c r="O137" s="26"/>
      <c r="P137" s="26"/>
      <c r="Q137" s="26"/>
      <c r="R137" s="26"/>
      <c r="S137" s="27"/>
    </row>
    <row r="138" spans="2:19" ht="14.25" customHeight="1" thickTop="1" x14ac:dyDescent="0.25">
      <c r="B138" s="186"/>
      <c r="C138" s="183" t="s">
        <v>38</v>
      </c>
      <c r="D138" s="145"/>
      <c r="E138" s="146"/>
      <c r="F138" s="149" t="e">
        <f>VLOOKUP(D138,폐지및신설교과목록!$C$9:$F$117,3,FALSE)</f>
        <v>#N/A</v>
      </c>
      <c r="G138" s="146"/>
      <c r="H138" s="19">
        <f t="shared" ref="H138:H142" si="8">IF(OR(D138="LIBS151",D138="LIBS152"),"LIBS150",IF(D138="MATH161","MATH221",IF(D138="MATH162","MATH222",IF(OR(D138="COSE101",D138="COSE102"),"EGRN151",D138))))</f>
        <v>0</v>
      </c>
      <c r="I138" s="133" t="e">
        <f>IF(OR(G138="R",G138="NA",G138="F"),"미취득학점",IF(OR(VLOOKUP(H138,폐지및신설교과목록!$C$9:$J$117,8,FALSE)="S",VLOOKUP(H138,폐지및신설교과목록!$C$9:$J$117,8,FALSE)="SA",VLOOKUP(H138,폐지및신설교과목록!$C$9:$J$117,8,FALSE)="A"),"전공선택",IF(OR(VLOOKUP(H138,폐지및신설교과목록!$C$11:$K$117,8,FALSE)="문학사선택교양",VLOOKUP(H138,폐지및신설교과목록!$C$11:$K$117,8,FALSE)="이학사선택교양"),"교양",IF(VLOOKUP(H138,폐지및신설교과목록!$C$9:$J$117,8,FALSE)="NA","전공필수","그외"))))</f>
        <v>#N/A</v>
      </c>
      <c r="J138" s="134" t="e">
        <f>IF(OR(G138="R",G138="NA",G138="F"),"미취득학점",IF(OR(VLOOKUP(H138,폐지및신설교과목록!$C$11:$K$117,8,FALSE)="SA",VLOOKUP(H138,폐지및신설교과목록!$C$11:$K$117,8,FALSE)="A",VLOOKUP(H138,폐지및신설교과목록!$C$11:$K$117,8,FALSE)="S",VLOOKUP(H138,폐지및신설교과목록!$C$11:$K$117,8,FALSE)="문학사선택교양",VLOOKUP(H138,폐지및신설교과목록!$C$11:$K$117,8,FALSE)="이학사선택교양",VLOOKUP(H138,폐지및신설교과목록!$C$11:$K$117,8,FALSE)="NA"),VLOOKUP(H138,폐지및신설교과목록!$C$11:$K$117,8,FALSE),"그외"))</f>
        <v>#N/A</v>
      </c>
      <c r="K138" s="9"/>
      <c r="L138" s="26"/>
      <c r="M138" s="26"/>
      <c r="N138" s="26"/>
      <c r="O138" s="26"/>
      <c r="P138" s="26"/>
      <c r="Q138" s="26"/>
      <c r="R138" s="26"/>
      <c r="S138" s="27"/>
    </row>
    <row r="139" spans="2:19" ht="13.5" x14ac:dyDescent="0.25">
      <c r="B139" s="187"/>
      <c r="C139" s="184"/>
      <c r="D139" s="147"/>
      <c r="E139" s="148"/>
      <c r="F139" s="150" t="e">
        <f>VLOOKUP(D139,폐지및신설교과목록!$C$9:$F$117,3,FALSE)</f>
        <v>#N/A</v>
      </c>
      <c r="G139" s="148"/>
      <c r="H139" s="20">
        <f t="shared" si="8"/>
        <v>0</v>
      </c>
      <c r="I139" s="135" t="e">
        <f>IF(OR(G139="R",G139="NA",G139="F"),"미취득학점",IF(OR(VLOOKUP(H139,폐지및신설교과목록!$C$9:$J$117,8,FALSE)="S",VLOOKUP(H139,폐지및신설교과목록!$C$9:$J$117,8,FALSE)="SA",VLOOKUP(H139,폐지및신설교과목록!$C$9:$J$117,8,FALSE)="A"),"전공선택",IF(OR(VLOOKUP(H139,폐지및신설교과목록!$C$11:$K$117,8,FALSE)="문학사선택교양",VLOOKUP(H139,폐지및신설교과목록!$C$11:$K$117,8,FALSE)="이학사선택교양"),"교양",IF(VLOOKUP(H139,폐지및신설교과목록!$C$9:$J$117,8,FALSE)="NA","전공필수","그외"))))</f>
        <v>#N/A</v>
      </c>
      <c r="J139" s="136" t="e">
        <f>IF(OR(G139="R",G139="NA",G139="F"),"미취득학점",IF(OR(VLOOKUP(H139,폐지및신설교과목록!$C$11:$K$117,8,FALSE)="SA",VLOOKUP(H139,폐지및신설교과목록!$C$11:$K$117,8,FALSE)="A",VLOOKUP(H139,폐지및신설교과목록!$C$11:$K$117,8,FALSE)="S",VLOOKUP(H139,폐지및신설교과목록!$C$11:$K$117,8,FALSE)="문학사선택교양",VLOOKUP(H139,폐지및신설교과목록!$C$11:$K$117,8,FALSE)="이학사선택교양",VLOOKUP(H139,폐지및신설교과목록!$C$11:$K$117,8,FALSE)="NA"),VLOOKUP(H139,폐지및신설교과목록!$C$11:$K$117,8,FALSE),"그외"))</f>
        <v>#N/A</v>
      </c>
      <c r="K139" s="9"/>
      <c r="L139" s="26"/>
      <c r="M139" s="26"/>
      <c r="N139" s="26"/>
      <c r="O139" s="26"/>
      <c r="P139" s="26"/>
      <c r="Q139" s="26"/>
      <c r="R139" s="26"/>
      <c r="S139" s="27"/>
    </row>
    <row r="140" spans="2:19" ht="13.5" x14ac:dyDescent="0.25">
      <c r="B140" s="187"/>
      <c r="C140" s="184"/>
      <c r="D140" s="147"/>
      <c r="E140" s="148"/>
      <c r="F140" s="150" t="e">
        <f>VLOOKUP(D140,폐지및신설교과목록!$C$9:$F$117,3,FALSE)</f>
        <v>#N/A</v>
      </c>
      <c r="G140" s="148"/>
      <c r="H140" s="20">
        <f t="shared" si="8"/>
        <v>0</v>
      </c>
      <c r="I140" s="135" t="e">
        <f>IF(OR(G140="R",G140="NA",G140="F"),"미취득학점",IF(OR(VLOOKUP(H140,폐지및신설교과목록!$C$9:$J$117,8,FALSE)="S",VLOOKUP(H140,폐지및신설교과목록!$C$9:$J$117,8,FALSE)="SA",VLOOKUP(H140,폐지및신설교과목록!$C$9:$J$117,8,FALSE)="A"),"전공선택",IF(OR(VLOOKUP(H140,폐지및신설교과목록!$C$11:$K$117,8,FALSE)="문학사선택교양",VLOOKUP(H140,폐지및신설교과목록!$C$11:$K$117,8,FALSE)="이학사선택교양"),"교양",IF(VLOOKUP(H140,폐지및신설교과목록!$C$9:$J$117,8,FALSE)="NA","전공필수","그외"))))</f>
        <v>#N/A</v>
      </c>
      <c r="J140" s="136" t="e">
        <f>IF(OR(G140="R",G140="NA",G140="F"),"미취득학점",IF(OR(VLOOKUP(H140,폐지및신설교과목록!$C$11:$K$117,8,FALSE)="SA",VLOOKUP(H140,폐지및신설교과목록!$C$11:$K$117,8,FALSE)="A",VLOOKUP(H140,폐지및신설교과목록!$C$11:$K$117,8,FALSE)="S",VLOOKUP(H140,폐지및신설교과목록!$C$11:$K$117,8,FALSE)="문학사선택교양",VLOOKUP(H140,폐지및신설교과목록!$C$11:$K$117,8,FALSE)="이학사선택교양",VLOOKUP(H140,폐지및신설교과목록!$C$11:$K$117,8,FALSE)="NA"),VLOOKUP(H140,폐지및신설교과목록!$C$11:$K$117,8,FALSE),"그외"))</f>
        <v>#N/A</v>
      </c>
      <c r="K140" s="9"/>
      <c r="L140" s="26"/>
      <c r="M140" s="26"/>
      <c r="N140" s="26"/>
      <c r="O140" s="26"/>
      <c r="P140" s="26"/>
      <c r="Q140" s="26"/>
      <c r="R140" s="26"/>
      <c r="S140" s="27"/>
    </row>
    <row r="141" spans="2:19" ht="13.5" x14ac:dyDescent="0.25">
      <c r="B141" s="187"/>
      <c r="C141" s="184"/>
      <c r="D141" s="147"/>
      <c r="E141" s="148"/>
      <c r="F141" s="150" t="e">
        <f>VLOOKUP(D141,폐지및신설교과목록!$C$9:$F$117,3,FALSE)</f>
        <v>#N/A</v>
      </c>
      <c r="G141" s="148"/>
      <c r="H141" s="20">
        <f t="shared" si="8"/>
        <v>0</v>
      </c>
      <c r="I141" s="135" t="e">
        <f>IF(OR(G141="R",G141="NA",G141="F"),"미취득학점",IF(OR(VLOOKUP(H141,폐지및신설교과목록!$C$9:$J$117,8,FALSE)="S",VLOOKUP(H141,폐지및신설교과목록!$C$9:$J$117,8,FALSE)="SA",VLOOKUP(H141,폐지및신설교과목록!$C$9:$J$117,8,FALSE)="A"),"전공선택",IF(OR(VLOOKUP(H141,폐지및신설교과목록!$C$11:$K$117,8,FALSE)="문학사선택교양",VLOOKUP(H141,폐지및신설교과목록!$C$11:$K$117,8,FALSE)="이학사선택교양"),"교양",IF(VLOOKUP(H141,폐지및신설교과목록!$C$9:$J$117,8,FALSE)="NA","전공필수","그외"))))</f>
        <v>#N/A</v>
      </c>
      <c r="J141" s="136" t="e">
        <f>IF(OR(G141="R",G141="NA",G141="F"),"미취득학점",IF(OR(VLOOKUP(H141,폐지및신설교과목록!$C$11:$K$117,8,FALSE)="SA",VLOOKUP(H141,폐지및신설교과목록!$C$11:$K$117,8,FALSE)="A",VLOOKUP(H141,폐지및신설교과목록!$C$11:$K$117,8,FALSE)="S",VLOOKUP(H141,폐지및신설교과목록!$C$11:$K$117,8,FALSE)="문학사선택교양",VLOOKUP(H141,폐지및신설교과목록!$C$11:$K$117,8,FALSE)="이학사선택교양",VLOOKUP(H141,폐지및신설교과목록!$C$11:$K$117,8,FALSE)="NA"),VLOOKUP(H141,폐지및신설교과목록!$C$11:$K$117,8,FALSE),"그외"))</f>
        <v>#N/A</v>
      </c>
      <c r="K141" s="9"/>
      <c r="L141" s="26"/>
      <c r="M141" s="26"/>
      <c r="N141" s="26"/>
      <c r="O141" s="26"/>
      <c r="P141" s="26"/>
      <c r="Q141" s="26"/>
      <c r="R141" s="26"/>
      <c r="S141" s="27"/>
    </row>
    <row r="142" spans="2:19" ht="13.5" x14ac:dyDescent="0.25">
      <c r="B142" s="187"/>
      <c r="C142" s="184"/>
      <c r="D142" s="147"/>
      <c r="E142" s="148"/>
      <c r="F142" s="150" t="e">
        <f>VLOOKUP(D142,폐지및신설교과목록!$C$9:$F$117,3,FALSE)</f>
        <v>#N/A</v>
      </c>
      <c r="G142" s="148"/>
      <c r="H142" s="20">
        <f t="shared" si="8"/>
        <v>0</v>
      </c>
      <c r="I142" s="135" t="e">
        <f>IF(OR(G142="R",G142="NA",G142="F"),"미취득학점",IF(OR(VLOOKUP(H142,폐지및신설교과목록!$C$9:$J$117,8,FALSE)="S",VLOOKUP(H142,폐지및신설교과목록!$C$9:$J$117,8,FALSE)="SA",VLOOKUP(H142,폐지및신설교과목록!$C$9:$J$117,8,FALSE)="A"),"전공선택",IF(OR(VLOOKUP(H142,폐지및신설교과목록!$C$11:$K$117,8,FALSE)="문학사선택교양",VLOOKUP(H142,폐지및신설교과목록!$C$11:$K$117,8,FALSE)="이학사선택교양"),"교양",IF(VLOOKUP(H142,폐지및신설교과목록!$C$9:$J$117,8,FALSE)="NA","전공필수","그외"))))</f>
        <v>#N/A</v>
      </c>
      <c r="J142" s="136" t="e">
        <f>IF(OR(G142="R",G142="NA",G142="F"),"미취득학점",IF(OR(VLOOKUP(H142,폐지및신설교과목록!$C$11:$K$117,8,FALSE)="SA",VLOOKUP(H142,폐지및신설교과목록!$C$11:$K$117,8,FALSE)="A",VLOOKUP(H142,폐지및신설교과목록!$C$11:$K$117,8,FALSE)="S",VLOOKUP(H142,폐지및신설교과목록!$C$11:$K$117,8,FALSE)="문학사선택교양",VLOOKUP(H142,폐지및신설교과목록!$C$11:$K$117,8,FALSE)="이학사선택교양",VLOOKUP(H142,폐지및신설교과목록!$C$11:$K$117,8,FALSE)="NA"),VLOOKUP(H142,폐지및신설교과목록!$C$11:$K$117,8,FALSE),"그외"))</f>
        <v>#N/A</v>
      </c>
      <c r="K142" s="9"/>
      <c r="L142" s="26"/>
      <c r="M142" s="26"/>
      <c r="N142" s="26"/>
      <c r="O142" s="26"/>
      <c r="P142" s="26"/>
      <c r="Q142" s="26"/>
      <c r="R142" s="26"/>
      <c r="S142" s="27"/>
    </row>
    <row r="143" spans="2:19" ht="14.25" thickBot="1" x14ac:dyDescent="0.3">
      <c r="B143" s="188"/>
      <c r="C143" s="185"/>
      <c r="D143" s="28" t="s">
        <v>33</v>
      </c>
      <c r="E143" s="28"/>
      <c r="F143" s="137" t="e">
        <f>SUM(F138:F142)</f>
        <v>#N/A</v>
      </c>
      <c r="G143" s="28"/>
      <c r="H143" s="29"/>
      <c r="I143" s="137"/>
      <c r="J143" s="138"/>
      <c r="K143" s="9"/>
      <c r="L143" s="26"/>
      <c r="M143" s="26"/>
      <c r="N143" s="26"/>
      <c r="O143" s="26"/>
      <c r="P143" s="26"/>
      <c r="Q143" s="26"/>
      <c r="R143" s="26"/>
      <c r="S143" s="27"/>
    </row>
    <row r="144" spans="2:19" ht="35.25" customHeight="1" thickBot="1" x14ac:dyDescent="0.3">
      <c r="B144" s="151"/>
      <c r="C144" s="30"/>
      <c r="D144" s="139"/>
      <c r="E144" s="139"/>
      <c r="F144" s="139"/>
      <c r="G144" s="139"/>
      <c r="H144" s="30"/>
      <c r="I144" s="139"/>
      <c r="J144" s="140"/>
      <c r="K144" s="9"/>
      <c r="L144" s="26"/>
      <c r="M144" s="26"/>
      <c r="N144" s="26"/>
      <c r="O144" s="26"/>
      <c r="P144" s="26"/>
      <c r="Q144" s="26"/>
      <c r="R144" s="26"/>
      <c r="S144" s="27"/>
    </row>
    <row r="145" spans="2:19" ht="14.25" thickBot="1" x14ac:dyDescent="0.3">
      <c r="B145" s="33" t="s">
        <v>0</v>
      </c>
      <c r="C145" s="34" t="s">
        <v>20</v>
      </c>
      <c r="D145" s="35" t="s">
        <v>21</v>
      </c>
      <c r="E145" s="36" t="s">
        <v>22</v>
      </c>
      <c r="F145" s="35" t="s">
        <v>23</v>
      </c>
      <c r="G145" s="36" t="s">
        <v>24</v>
      </c>
      <c r="H145" s="37" t="s">
        <v>25</v>
      </c>
      <c r="I145" s="38" t="s">
        <v>26</v>
      </c>
      <c r="J145" s="39" t="s">
        <v>27</v>
      </c>
      <c r="K145" s="9"/>
      <c r="L145" s="47"/>
      <c r="M145" s="47"/>
      <c r="N145" s="47"/>
      <c r="O145" s="47"/>
      <c r="P145" s="47"/>
      <c r="Q145" s="47"/>
      <c r="R145" s="26"/>
      <c r="S145" s="27"/>
    </row>
    <row r="146" spans="2:19" ht="14.25" thickTop="1" x14ac:dyDescent="0.25">
      <c r="B146" s="186"/>
      <c r="C146" s="180" t="s">
        <v>28</v>
      </c>
      <c r="D146" s="145"/>
      <c r="E146" s="161"/>
      <c r="F146" s="149" t="e">
        <f>VLOOKUP(D146,폐지및신설교과목록!$C$9:$F$117,3,FALSE)</f>
        <v>#N/A</v>
      </c>
      <c r="G146" s="161"/>
      <c r="H146" s="19">
        <f>IF(OR(D146="LIBS151",D146="LIBS152"),"LIBS150",IF(D146="MATH161","MATH221",IF(D146="MATH162","MATH222",IF(OR(D146="COSE101",D146="COSE102"),"EGRN151",D146))))</f>
        <v>0</v>
      </c>
      <c r="I146" s="133" t="e">
        <f>IF(OR(G146="R",G146="NA",G146="F"),"미취득학점",IF(OR(VLOOKUP(H146,폐지및신설교과목록!$C$9:$J$117,8,FALSE)="S",VLOOKUP(H146,폐지및신설교과목록!$C$9:$J$117,8,FALSE)="SA",VLOOKUP(H146,폐지및신설교과목록!$C$9:$J$117,8,FALSE)="A"),"전공선택",IF(OR(VLOOKUP(H146,폐지및신설교과목록!$C$11:$K$117,8,FALSE)="문학사선택교양",VLOOKUP(H146,폐지및신설교과목록!$C$11:$K$117,8,FALSE)="이학사선택교양"),"교양",IF(VLOOKUP(H146,폐지및신설교과목록!$C$9:$J$117,8,FALSE)="NA","전공필수","그외"))))</f>
        <v>#N/A</v>
      </c>
      <c r="J146" s="134" t="e">
        <f>IF(OR(G146="R",G146="NA",G146="F"),"미취득학점",IF(OR(VLOOKUP(H146,폐지및신설교과목록!$C$11:$K$117,8,FALSE)="SA",VLOOKUP(H146,폐지및신설교과목록!$C$11:$K$117,8,FALSE)="A",VLOOKUP(H146,폐지및신설교과목록!$C$11:$K$117,8,FALSE)="S",VLOOKUP(H146,폐지및신설교과목록!$C$11:$K$117,8,FALSE)="문학사선택교양",VLOOKUP(H146,폐지및신설교과목록!$C$11:$K$117,8,FALSE)="이학사선택교양",VLOOKUP(H146,폐지및신설교과목록!$C$11:$K$117,8,FALSE)="NA"),VLOOKUP(H146,폐지및신설교과목록!$C$11:$K$117,8,FALSE),"그외"))</f>
        <v>#N/A</v>
      </c>
      <c r="K146" s="9"/>
      <c r="L146" s="48"/>
      <c r="M146" s="48"/>
      <c r="N146" s="48"/>
      <c r="O146" s="48"/>
      <c r="P146" s="48"/>
      <c r="Q146" s="48"/>
      <c r="R146" s="26"/>
      <c r="S146" s="27"/>
    </row>
    <row r="147" spans="2:19" ht="13.5" x14ac:dyDescent="0.25">
      <c r="B147" s="187"/>
      <c r="C147" s="181"/>
      <c r="D147" s="147"/>
      <c r="E147" s="158"/>
      <c r="F147" s="150" t="e">
        <f>VLOOKUP(D147,폐지및신설교과목록!$C$9:$F$117,3,FALSE)</f>
        <v>#N/A</v>
      </c>
      <c r="G147" s="158"/>
      <c r="H147" s="20">
        <f t="shared" ref="H147:H156" si="9">IF(OR(D147="LIBS151",D147="LIBS152"),"LIBS150",IF(D147="MATH161","MATH221",IF(D147="MATH162","MATH222",IF(OR(D147="COSE101",D147="COSE102"),"EGRN151",D147))))</f>
        <v>0</v>
      </c>
      <c r="I147" s="135" t="e">
        <f>IF(OR(G147="R",G147="NA",G147="F"),"미취득학점",IF(OR(VLOOKUP(H147,폐지및신설교과목록!$C$9:$J$117,8,FALSE)="S",VLOOKUP(H147,폐지및신설교과목록!$C$9:$J$117,8,FALSE)="SA",VLOOKUP(H147,폐지및신설교과목록!$C$9:$J$117,8,FALSE)="A"),"전공선택",IF(OR(VLOOKUP(H147,폐지및신설교과목록!$C$11:$K$117,8,FALSE)="문학사선택교양",VLOOKUP(H147,폐지및신설교과목록!$C$11:$K$117,8,FALSE)="이학사선택교양"),"교양",IF(VLOOKUP(H147,폐지및신설교과목록!$C$9:$J$117,8,FALSE)="NA","전공필수","그외"))))</f>
        <v>#N/A</v>
      </c>
      <c r="J147" s="136" t="e">
        <f>IF(OR(G147="R",G147="NA",G147="F"),"미취득학점",IF(OR(VLOOKUP(H147,폐지및신설교과목록!$C$11:$K$117,8,FALSE)="SA",VLOOKUP(H147,폐지및신설교과목록!$C$11:$K$117,8,FALSE)="A",VLOOKUP(H147,폐지및신설교과목록!$C$11:$K$117,8,FALSE)="S",VLOOKUP(H147,폐지및신설교과목록!$C$11:$K$117,8,FALSE)="문학사선택교양",VLOOKUP(H147,폐지및신설교과목록!$C$11:$K$117,8,FALSE)="이학사선택교양",VLOOKUP(H147,폐지및신설교과목록!$C$11:$K$117,8,FALSE)="NA"),VLOOKUP(H147,폐지및신설교과목록!$C$11:$K$117,8,FALSE),"그외"))</f>
        <v>#N/A</v>
      </c>
      <c r="K147" s="9"/>
      <c r="L147" s="26"/>
      <c r="M147" s="26"/>
      <c r="N147" s="26"/>
      <c r="O147" s="26"/>
      <c r="P147" s="26"/>
      <c r="Q147" s="26"/>
      <c r="R147" s="26"/>
      <c r="S147" s="27"/>
    </row>
    <row r="148" spans="2:19" ht="13.5" x14ac:dyDescent="0.25">
      <c r="B148" s="187"/>
      <c r="C148" s="181"/>
      <c r="D148" s="147"/>
      <c r="E148" s="158"/>
      <c r="F148" s="150" t="e">
        <f>VLOOKUP(D148,폐지및신설교과목록!$C$9:$F$117,3,FALSE)</f>
        <v>#N/A</v>
      </c>
      <c r="G148" s="158"/>
      <c r="H148" s="20">
        <f t="shared" si="9"/>
        <v>0</v>
      </c>
      <c r="I148" s="135" t="e">
        <f>IF(OR(G148="R",G148="NA",G148="F"),"미취득학점",IF(OR(VLOOKUP(H148,폐지및신설교과목록!$C$9:$J$117,8,FALSE)="S",VLOOKUP(H148,폐지및신설교과목록!$C$9:$J$117,8,FALSE)="SA",VLOOKUP(H148,폐지및신설교과목록!$C$9:$J$117,8,FALSE)="A"),"전공선택",IF(OR(VLOOKUP(H148,폐지및신설교과목록!$C$11:$K$117,8,FALSE)="문학사선택교양",VLOOKUP(H148,폐지및신설교과목록!$C$11:$K$117,8,FALSE)="이학사선택교양"),"교양",IF(VLOOKUP(H148,폐지및신설교과목록!$C$9:$J$117,8,FALSE)="NA","전공필수","그외"))))</f>
        <v>#N/A</v>
      </c>
      <c r="J148" s="136" t="e">
        <f>IF(OR(G148="R",G148="NA",G148="F"),"미취득학점",IF(OR(VLOOKUP(H148,폐지및신설교과목록!$C$11:$K$117,8,FALSE)="SA",VLOOKUP(H148,폐지및신설교과목록!$C$11:$K$117,8,FALSE)="A",VLOOKUP(H148,폐지및신설교과목록!$C$11:$K$117,8,FALSE)="S",VLOOKUP(H148,폐지및신설교과목록!$C$11:$K$117,8,FALSE)="문학사선택교양",VLOOKUP(H148,폐지및신설교과목록!$C$11:$K$117,8,FALSE)="이학사선택교양",VLOOKUP(H148,폐지및신설교과목록!$C$11:$K$117,8,FALSE)="NA"),VLOOKUP(H148,폐지및신설교과목록!$C$11:$K$117,8,FALSE),"그외"))</f>
        <v>#N/A</v>
      </c>
      <c r="K148" s="9"/>
      <c r="L148" s="26"/>
      <c r="M148" s="26"/>
      <c r="N148" s="26"/>
      <c r="O148" s="26"/>
      <c r="P148" s="26"/>
      <c r="Q148" s="26"/>
      <c r="R148" s="26"/>
      <c r="S148" s="27"/>
    </row>
    <row r="149" spans="2:19" ht="13.5" x14ac:dyDescent="0.25">
      <c r="B149" s="187"/>
      <c r="C149" s="181"/>
      <c r="D149" s="147"/>
      <c r="E149" s="158"/>
      <c r="F149" s="150" t="e">
        <f>VLOOKUP(D149,폐지및신설교과목록!$C$9:$F$117,3,FALSE)</f>
        <v>#N/A</v>
      </c>
      <c r="G149" s="158"/>
      <c r="H149" s="20">
        <f t="shared" si="9"/>
        <v>0</v>
      </c>
      <c r="I149" s="135" t="e">
        <f>IF(OR(G149="R",G149="NA",G149="F"),"미취득학점",IF(OR(VLOOKUP(H149,폐지및신설교과목록!$C$9:$J$117,8,FALSE)="S",VLOOKUP(H149,폐지및신설교과목록!$C$9:$J$117,8,FALSE)="SA",VLOOKUP(H149,폐지및신설교과목록!$C$9:$J$117,8,FALSE)="A"),"전공선택",IF(OR(VLOOKUP(H149,폐지및신설교과목록!$C$11:$K$117,8,FALSE)="문학사선택교양",VLOOKUP(H149,폐지및신설교과목록!$C$11:$K$117,8,FALSE)="이학사선택교양"),"교양",IF(VLOOKUP(H149,폐지및신설교과목록!$C$9:$J$117,8,FALSE)="NA","전공필수","그외"))))</f>
        <v>#N/A</v>
      </c>
      <c r="J149" s="136" t="e">
        <f>IF(OR(G149="R",G149="NA",G149="F"),"미취득학점",IF(OR(VLOOKUP(H149,폐지및신설교과목록!$C$11:$K$117,8,FALSE)="SA",VLOOKUP(H149,폐지및신설교과목록!$C$11:$K$117,8,FALSE)="A",VLOOKUP(H149,폐지및신설교과목록!$C$11:$K$117,8,FALSE)="S",VLOOKUP(H149,폐지및신설교과목록!$C$11:$K$117,8,FALSE)="문학사선택교양",VLOOKUP(H149,폐지및신설교과목록!$C$11:$K$117,8,FALSE)="이학사선택교양",VLOOKUP(H149,폐지및신설교과목록!$C$11:$K$117,8,FALSE)="NA"),VLOOKUP(H149,폐지및신설교과목록!$C$11:$K$117,8,FALSE),"그외"))</f>
        <v>#N/A</v>
      </c>
      <c r="K149" s="9"/>
      <c r="L149" s="26"/>
      <c r="M149" s="26"/>
      <c r="N149" s="26"/>
      <c r="O149" s="26"/>
      <c r="P149" s="26"/>
      <c r="Q149" s="26"/>
      <c r="R149" s="26"/>
      <c r="S149" s="27"/>
    </row>
    <row r="150" spans="2:19" ht="13.5" x14ac:dyDescent="0.25">
      <c r="B150" s="187"/>
      <c r="C150" s="181"/>
      <c r="D150" s="147"/>
      <c r="E150" s="158"/>
      <c r="F150" s="150" t="e">
        <f>VLOOKUP(D150,폐지및신설교과목록!$C$9:$F$117,3,FALSE)</f>
        <v>#N/A</v>
      </c>
      <c r="G150" s="158"/>
      <c r="H150" s="20">
        <f t="shared" si="9"/>
        <v>0</v>
      </c>
      <c r="I150" s="135" t="e">
        <f>IF(OR(G150="R",G150="NA",G150="F"),"미취득학점",IF(OR(VLOOKUP(H150,폐지및신설교과목록!$C$9:$J$117,8,FALSE)="S",VLOOKUP(H150,폐지및신설교과목록!$C$9:$J$117,8,FALSE)="SA",VLOOKUP(H150,폐지및신설교과목록!$C$9:$J$117,8,FALSE)="A"),"전공선택",IF(OR(VLOOKUP(H150,폐지및신설교과목록!$C$11:$K$117,8,FALSE)="문학사선택교양",VLOOKUP(H150,폐지및신설교과목록!$C$11:$K$117,8,FALSE)="이학사선택교양"),"교양",IF(VLOOKUP(H150,폐지및신설교과목록!$C$9:$J$117,8,FALSE)="NA","전공필수","그외"))))</f>
        <v>#N/A</v>
      </c>
      <c r="J150" s="136" t="e">
        <f>IF(OR(G150="R",G150="NA",G150="F"),"미취득학점",IF(OR(VLOOKUP(H150,폐지및신설교과목록!$C$11:$K$117,8,FALSE)="SA",VLOOKUP(H150,폐지및신설교과목록!$C$11:$K$117,8,FALSE)="A",VLOOKUP(H150,폐지및신설교과목록!$C$11:$K$117,8,FALSE)="S",VLOOKUP(H150,폐지및신설교과목록!$C$11:$K$117,8,FALSE)="문학사선택교양",VLOOKUP(H150,폐지및신설교과목록!$C$11:$K$117,8,FALSE)="이학사선택교양",VLOOKUP(H150,폐지및신설교과목록!$C$11:$K$117,8,FALSE)="NA"),VLOOKUP(H150,폐지및신설교과목록!$C$11:$K$117,8,FALSE),"그외"))</f>
        <v>#N/A</v>
      </c>
      <c r="K150" s="9"/>
      <c r="L150" s="26"/>
      <c r="M150" s="26"/>
      <c r="N150" s="26"/>
      <c r="O150" s="26"/>
      <c r="P150" s="26"/>
      <c r="Q150" s="26"/>
      <c r="R150" s="26"/>
      <c r="S150" s="27"/>
    </row>
    <row r="151" spans="2:19" ht="13.5" x14ac:dyDescent="0.25">
      <c r="B151" s="187"/>
      <c r="C151" s="181"/>
      <c r="D151" s="147"/>
      <c r="E151" s="158"/>
      <c r="F151" s="150" t="e">
        <f>VLOOKUP(D151,폐지및신설교과목록!$C$9:$F$117,3,FALSE)</f>
        <v>#N/A</v>
      </c>
      <c r="G151" s="158"/>
      <c r="H151" s="20">
        <f t="shared" si="9"/>
        <v>0</v>
      </c>
      <c r="I151" s="135" t="e">
        <f>IF(OR(G151="R",G151="NA",G151="F"),"미취득학점",IF(OR(VLOOKUP(H151,폐지및신설교과목록!$C$9:$J$117,8,FALSE)="S",VLOOKUP(H151,폐지및신설교과목록!$C$9:$J$117,8,FALSE)="SA",VLOOKUP(H151,폐지및신설교과목록!$C$9:$J$117,8,FALSE)="A"),"전공선택",IF(OR(VLOOKUP(H151,폐지및신설교과목록!$C$11:$K$117,8,FALSE)="문학사선택교양",VLOOKUP(H151,폐지및신설교과목록!$C$11:$K$117,8,FALSE)="이학사선택교양"),"교양",IF(VLOOKUP(H151,폐지및신설교과목록!$C$9:$J$117,8,FALSE)="NA","전공필수","그외"))))</f>
        <v>#N/A</v>
      </c>
      <c r="J151" s="136" t="e">
        <f>IF(OR(G151="R",G151="NA",G151="F"),"미취득학점",IF(OR(VLOOKUP(H151,폐지및신설교과목록!$C$11:$K$117,8,FALSE)="SA",VLOOKUP(H151,폐지및신설교과목록!$C$11:$K$117,8,FALSE)="A",VLOOKUP(H151,폐지및신설교과목록!$C$11:$K$117,8,FALSE)="S",VLOOKUP(H151,폐지및신설교과목록!$C$11:$K$117,8,FALSE)="문학사선택교양",VLOOKUP(H151,폐지및신설교과목록!$C$11:$K$117,8,FALSE)="이학사선택교양",VLOOKUP(H151,폐지및신설교과목록!$C$11:$K$117,8,FALSE)="NA"),VLOOKUP(H151,폐지및신설교과목록!$C$11:$K$117,8,FALSE),"그외"))</f>
        <v>#N/A</v>
      </c>
      <c r="K151" s="9"/>
      <c r="L151" s="26"/>
      <c r="M151" s="26"/>
      <c r="N151" s="26"/>
      <c r="O151" s="26"/>
      <c r="P151" s="26"/>
      <c r="Q151" s="26"/>
      <c r="R151" s="26"/>
      <c r="S151" s="27"/>
    </row>
    <row r="152" spans="2:19" ht="13.5" x14ac:dyDescent="0.25">
      <c r="B152" s="187"/>
      <c r="C152" s="181"/>
      <c r="D152" s="147"/>
      <c r="E152" s="148"/>
      <c r="F152" s="150" t="e">
        <f>VLOOKUP(D152,폐지및신설교과목록!$C$9:$F$117,3,FALSE)</f>
        <v>#N/A</v>
      </c>
      <c r="G152" s="148"/>
      <c r="H152" s="20">
        <f t="shared" si="9"/>
        <v>0</v>
      </c>
      <c r="I152" s="135" t="e">
        <f>IF(OR(G152="R",G152="NA",G152="F"),"미취득학점",IF(OR(VLOOKUP(H152,폐지및신설교과목록!$C$9:$J$117,8,FALSE)="S",VLOOKUP(H152,폐지및신설교과목록!$C$9:$J$117,8,FALSE)="SA",VLOOKUP(H152,폐지및신설교과목록!$C$9:$J$117,8,FALSE)="A"),"전공선택",IF(OR(VLOOKUP(H152,폐지및신설교과목록!$C$11:$K$117,8,FALSE)="문학사선택교양",VLOOKUP(H152,폐지및신설교과목록!$C$11:$K$117,8,FALSE)="이학사선택교양"),"교양",IF(VLOOKUP(H152,폐지및신설교과목록!$C$9:$J$117,8,FALSE)="NA","전공필수","그외"))))</f>
        <v>#N/A</v>
      </c>
      <c r="J152" s="136" t="e">
        <f>IF(OR(G152="R",G152="NA",G152="F"),"미취득학점",IF(OR(VLOOKUP(H152,폐지및신설교과목록!$C$11:$K$117,8,FALSE)="SA",VLOOKUP(H152,폐지및신설교과목록!$C$11:$K$117,8,FALSE)="A",VLOOKUP(H152,폐지및신설교과목록!$C$11:$K$117,8,FALSE)="S",VLOOKUP(H152,폐지및신설교과목록!$C$11:$K$117,8,FALSE)="문학사선택교양",VLOOKUP(H152,폐지및신설교과목록!$C$11:$K$117,8,FALSE)="이학사선택교양",VLOOKUP(H152,폐지및신설교과목록!$C$11:$K$117,8,FALSE)="NA"),VLOOKUP(H152,폐지및신설교과목록!$C$11:$K$117,8,FALSE),"그외"))</f>
        <v>#N/A</v>
      </c>
      <c r="K152" s="9"/>
      <c r="L152" s="26"/>
      <c r="M152" s="26"/>
      <c r="N152" s="26"/>
      <c r="O152" s="26"/>
      <c r="P152" s="26"/>
      <c r="Q152" s="26"/>
      <c r="R152" s="26"/>
      <c r="S152" s="27"/>
    </row>
    <row r="153" spans="2:19" ht="13.5" x14ac:dyDescent="0.25">
      <c r="B153" s="187"/>
      <c r="C153" s="181"/>
      <c r="D153" s="147"/>
      <c r="E153" s="148"/>
      <c r="F153" s="150" t="e">
        <f>VLOOKUP(D153,폐지및신설교과목록!$C$9:$F$117,3,FALSE)</f>
        <v>#N/A</v>
      </c>
      <c r="G153" s="148"/>
      <c r="H153" s="20">
        <f t="shared" si="9"/>
        <v>0</v>
      </c>
      <c r="I153" s="135" t="e">
        <f>IF(OR(G153="R",G153="NA",G153="F"),"미취득학점",IF(OR(VLOOKUP(H153,폐지및신설교과목록!$C$9:$J$117,8,FALSE)="S",VLOOKUP(H153,폐지및신설교과목록!$C$9:$J$117,8,FALSE)="SA",VLOOKUP(H153,폐지및신설교과목록!$C$9:$J$117,8,FALSE)="A"),"전공선택",IF(OR(VLOOKUP(H153,폐지및신설교과목록!$C$11:$K$117,8,FALSE)="문학사선택교양",VLOOKUP(H153,폐지및신설교과목록!$C$11:$K$117,8,FALSE)="이학사선택교양"),"교양",IF(VLOOKUP(H153,폐지및신설교과목록!$C$9:$J$117,8,FALSE)="NA","전공필수","그외"))))</f>
        <v>#N/A</v>
      </c>
      <c r="J153" s="136" t="e">
        <f>IF(OR(G153="R",G153="NA",G153="F"),"미취득학점",IF(OR(VLOOKUP(H153,폐지및신설교과목록!$C$11:$K$117,8,FALSE)="SA",VLOOKUP(H153,폐지및신설교과목록!$C$11:$K$117,8,FALSE)="A",VLOOKUP(H153,폐지및신설교과목록!$C$11:$K$117,8,FALSE)="S",VLOOKUP(H153,폐지및신설교과목록!$C$11:$K$117,8,FALSE)="문학사선택교양",VLOOKUP(H153,폐지및신설교과목록!$C$11:$K$117,8,FALSE)="이학사선택교양",VLOOKUP(H153,폐지및신설교과목록!$C$11:$K$117,8,FALSE)="NA"),VLOOKUP(H153,폐지및신설교과목록!$C$11:$K$117,8,FALSE),"그외"))</f>
        <v>#N/A</v>
      </c>
      <c r="K153" s="9"/>
      <c r="L153" s="26"/>
      <c r="M153" s="26"/>
      <c r="N153" s="26"/>
      <c r="O153" s="26"/>
      <c r="P153" s="26"/>
      <c r="Q153" s="26"/>
      <c r="R153" s="26"/>
      <c r="S153" s="27"/>
    </row>
    <row r="154" spans="2:19" ht="13.5" x14ac:dyDescent="0.25">
      <c r="B154" s="187"/>
      <c r="C154" s="181"/>
      <c r="D154" s="147"/>
      <c r="E154" s="148"/>
      <c r="F154" s="150" t="e">
        <f>VLOOKUP(D154,폐지및신설교과목록!$C$9:$F$117,3,FALSE)</f>
        <v>#N/A</v>
      </c>
      <c r="G154" s="148"/>
      <c r="H154" s="20">
        <f t="shared" si="9"/>
        <v>0</v>
      </c>
      <c r="I154" s="135" t="e">
        <f>IF(OR(G154="R",G154="NA",G154="F"),"미취득학점",IF(OR(VLOOKUP(H154,폐지및신설교과목록!$C$9:$J$117,8,FALSE)="S",VLOOKUP(H154,폐지및신설교과목록!$C$9:$J$117,8,FALSE)="SA",VLOOKUP(H154,폐지및신설교과목록!$C$9:$J$117,8,FALSE)="A"),"전공선택",IF(OR(VLOOKUP(H154,폐지및신설교과목록!$C$11:$K$117,8,FALSE)="문학사선택교양",VLOOKUP(H154,폐지및신설교과목록!$C$11:$K$117,8,FALSE)="이학사선택교양"),"교양",IF(VLOOKUP(H154,폐지및신설교과목록!$C$9:$J$117,8,FALSE)="NA","전공필수","그외"))))</f>
        <v>#N/A</v>
      </c>
      <c r="J154" s="136" t="e">
        <f>IF(OR(G154="R",G154="NA",G154="F"),"미취득학점",IF(OR(VLOOKUP(H154,폐지및신설교과목록!$C$11:$K$117,8,FALSE)="SA",VLOOKUP(H154,폐지및신설교과목록!$C$11:$K$117,8,FALSE)="A",VLOOKUP(H154,폐지및신설교과목록!$C$11:$K$117,8,FALSE)="S",VLOOKUP(H154,폐지및신설교과목록!$C$11:$K$117,8,FALSE)="문학사선택교양",VLOOKUP(H154,폐지및신설교과목록!$C$11:$K$117,8,FALSE)="이학사선택교양",VLOOKUP(H154,폐지및신설교과목록!$C$11:$K$117,8,FALSE)="NA"),VLOOKUP(H154,폐지및신설교과목록!$C$11:$K$117,8,FALSE),"그외"))</f>
        <v>#N/A</v>
      </c>
      <c r="K154" s="9"/>
      <c r="L154" s="26"/>
      <c r="M154" s="26"/>
      <c r="N154" s="26"/>
      <c r="O154" s="26"/>
      <c r="P154" s="26"/>
      <c r="Q154" s="26"/>
      <c r="R154" s="26"/>
      <c r="S154" s="27"/>
    </row>
    <row r="155" spans="2:19" ht="13.5" x14ac:dyDescent="0.25">
      <c r="B155" s="187"/>
      <c r="C155" s="181"/>
      <c r="D155" s="147"/>
      <c r="E155" s="148"/>
      <c r="F155" s="150" t="e">
        <f>VLOOKUP(D155,폐지및신설교과목록!$C$9:$F$117,3,FALSE)</f>
        <v>#N/A</v>
      </c>
      <c r="G155" s="148"/>
      <c r="H155" s="20">
        <f t="shared" si="9"/>
        <v>0</v>
      </c>
      <c r="I155" s="135" t="e">
        <f>IF(OR(G155="R",G155="NA",G155="F"),"미취득학점",IF(OR(VLOOKUP(H155,폐지및신설교과목록!$C$9:$J$117,8,FALSE)="S",VLOOKUP(H155,폐지및신설교과목록!$C$9:$J$117,8,FALSE)="SA",VLOOKUP(H155,폐지및신설교과목록!$C$9:$J$117,8,FALSE)="A"),"전공선택",IF(OR(VLOOKUP(H155,폐지및신설교과목록!$C$11:$K$117,8,FALSE)="문학사선택교양",VLOOKUP(H155,폐지및신설교과목록!$C$11:$K$117,8,FALSE)="이학사선택교양"),"교양",IF(VLOOKUP(H155,폐지및신설교과목록!$C$9:$J$117,8,FALSE)="NA","전공필수","그외"))))</f>
        <v>#N/A</v>
      </c>
      <c r="J155" s="136" t="e">
        <f>IF(OR(G155="R",G155="NA",G155="F"),"미취득학점",IF(OR(VLOOKUP(H155,폐지및신설교과목록!$C$11:$K$117,8,FALSE)="SA",VLOOKUP(H155,폐지및신설교과목록!$C$11:$K$117,8,FALSE)="A",VLOOKUP(H155,폐지및신설교과목록!$C$11:$K$117,8,FALSE)="S",VLOOKUP(H155,폐지및신설교과목록!$C$11:$K$117,8,FALSE)="문학사선택교양",VLOOKUP(H155,폐지및신설교과목록!$C$11:$K$117,8,FALSE)="이학사선택교양",VLOOKUP(H155,폐지및신설교과목록!$C$11:$K$117,8,FALSE)="NA"),VLOOKUP(H155,폐지및신설교과목록!$C$11:$K$117,8,FALSE),"그외"))</f>
        <v>#N/A</v>
      </c>
      <c r="K155" s="9"/>
      <c r="L155" s="26"/>
      <c r="M155" s="26"/>
      <c r="N155" s="26"/>
      <c r="O155" s="26"/>
      <c r="P155" s="26"/>
      <c r="Q155" s="26"/>
      <c r="R155" s="26"/>
      <c r="S155" s="27"/>
    </row>
    <row r="156" spans="2:19" ht="13.5" x14ac:dyDescent="0.25">
      <c r="B156" s="187"/>
      <c r="C156" s="181"/>
      <c r="D156" s="147"/>
      <c r="E156" s="148"/>
      <c r="F156" s="150" t="e">
        <f>VLOOKUP(D156,폐지및신설교과목록!$C$9:$F$117,3,FALSE)</f>
        <v>#N/A</v>
      </c>
      <c r="G156" s="148"/>
      <c r="H156" s="20">
        <f t="shared" si="9"/>
        <v>0</v>
      </c>
      <c r="I156" s="135" t="e">
        <f>IF(OR(G156="R",G156="NA",G156="F"),"미취득학점",IF(OR(VLOOKUP(H156,폐지및신설교과목록!$C$9:$J$117,8,FALSE)="S",VLOOKUP(H156,폐지및신설교과목록!$C$9:$J$117,8,FALSE)="SA",VLOOKUP(H156,폐지및신설교과목록!$C$9:$J$117,8,FALSE)="A"),"전공선택",IF(OR(VLOOKUP(H156,폐지및신설교과목록!$C$11:$K$117,8,FALSE)="문학사선택교양",VLOOKUP(H156,폐지및신설교과목록!$C$11:$K$117,8,FALSE)="이학사선택교양"),"교양",IF(VLOOKUP(H156,폐지및신설교과목록!$C$9:$J$117,8,FALSE)="NA","전공필수","그외"))))</f>
        <v>#N/A</v>
      </c>
      <c r="J156" s="136" t="e">
        <f>IF(OR(G156="R",G156="NA",G156="F"),"미취득학점",IF(OR(VLOOKUP(H156,폐지및신설교과목록!$C$11:$K$117,8,FALSE)="SA",VLOOKUP(H156,폐지및신설교과목록!$C$11:$K$117,8,FALSE)="A",VLOOKUP(H156,폐지및신설교과목록!$C$11:$K$117,8,FALSE)="S",VLOOKUP(H156,폐지및신설교과목록!$C$11:$K$117,8,FALSE)="문학사선택교양",VLOOKUP(H156,폐지및신설교과목록!$C$11:$K$117,8,FALSE)="이학사선택교양",VLOOKUP(H156,폐지및신설교과목록!$C$11:$K$117,8,FALSE)="NA"),VLOOKUP(H156,폐지및신설교과목록!$C$11:$K$117,8,FALSE),"그외"))</f>
        <v>#N/A</v>
      </c>
      <c r="K156" s="9"/>
      <c r="L156" s="26"/>
      <c r="M156" s="26"/>
      <c r="N156" s="26"/>
      <c r="O156" s="26"/>
      <c r="P156" s="26"/>
      <c r="Q156" s="26"/>
      <c r="R156" s="26"/>
      <c r="S156" s="27"/>
    </row>
    <row r="157" spans="2:19" ht="14.25" thickBot="1" x14ac:dyDescent="0.3">
      <c r="B157" s="188"/>
      <c r="C157" s="182"/>
      <c r="D157" s="28" t="s">
        <v>33</v>
      </c>
      <c r="E157" s="28"/>
      <c r="F157" s="137" t="e">
        <f>SUM(F146:F156)</f>
        <v>#N/A</v>
      </c>
      <c r="G157" s="28"/>
      <c r="H157" s="29"/>
      <c r="I157" s="137"/>
      <c r="J157" s="138"/>
      <c r="K157" s="9"/>
      <c r="L157" s="26"/>
      <c r="M157" s="26"/>
      <c r="N157" s="26"/>
      <c r="O157" s="26"/>
      <c r="P157" s="26"/>
      <c r="Q157" s="26"/>
      <c r="R157" s="26"/>
      <c r="S157" s="27"/>
    </row>
    <row r="158" spans="2:19" ht="9" customHeight="1" thickBot="1" x14ac:dyDescent="0.3">
      <c r="B158" s="151"/>
      <c r="C158" s="30"/>
      <c r="D158" s="139"/>
      <c r="E158" s="139"/>
      <c r="F158" s="139"/>
      <c r="G158" s="139"/>
      <c r="H158" s="30"/>
      <c r="I158" s="139"/>
      <c r="J158" s="140"/>
      <c r="K158" s="9"/>
      <c r="L158" s="26"/>
      <c r="M158" s="26"/>
      <c r="N158" s="26"/>
      <c r="O158" s="26"/>
      <c r="P158" s="26"/>
      <c r="Q158" s="26"/>
      <c r="R158" s="26"/>
      <c r="S158" s="27"/>
    </row>
    <row r="159" spans="2:19" ht="14.25" thickBot="1" x14ac:dyDescent="0.3">
      <c r="B159" s="33" t="s">
        <v>0</v>
      </c>
      <c r="C159" s="34" t="s">
        <v>20</v>
      </c>
      <c r="D159" s="35" t="s">
        <v>21</v>
      </c>
      <c r="E159" s="36" t="s">
        <v>22</v>
      </c>
      <c r="F159" s="35" t="s">
        <v>23</v>
      </c>
      <c r="G159" s="36" t="s">
        <v>24</v>
      </c>
      <c r="H159" s="37" t="s">
        <v>34</v>
      </c>
      <c r="I159" s="38" t="s">
        <v>26</v>
      </c>
      <c r="J159" s="39" t="s">
        <v>27</v>
      </c>
      <c r="K159" s="9"/>
      <c r="L159" s="26"/>
      <c r="M159" s="26"/>
      <c r="N159" s="26"/>
      <c r="O159" s="26"/>
      <c r="P159" s="26"/>
      <c r="Q159" s="26"/>
      <c r="R159" s="26"/>
      <c r="S159" s="27"/>
    </row>
    <row r="160" spans="2:19" ht="14.25" customHeight="1" thickTop="1" x14ac:dyDescent="0.25">
      <c r="B160" s="186"/>
      <c r="C160" s="183" t="s">
        <v>35</v>
      </c>
      <c r="D160" s="145"/>
      <c r="E160" s="146"/>
      <c r="F160" s="149" t="e">
        <f>VLOOKUP(D160,폐지및신설교과목록!$C$9:$F$117,3,FALSE)</f>
        <v>#N/A</v>
      </c>
      <c r="G160" s="146"/>
      <c r="H160" s="19">
        <f t="shared" ref="H160:H164" si="10">IF(OR(D160="LIBS151",D160="LIBS152"),"LIBS150",IF(D160="MATH161","MATH221",IF(D160="MATH162","MATH222",IF(OR(D160="COSE101",D160="COSE102"),"EGRN151",D160))))</f>
        <v>0</v>
      </c>
      <c r="I160" s="133" t="e">
        <f>IF(OR(G160="R",G160="NA",G160="F"),"미취득학점",IF(OR(VLOOKUP(H160,폐지및신설교과목록!$C$9:$J$117,8,FALSE)="S",VLOOKUP(H160,폐지및신설교과목록!$C$9:$J$117,8,FALSE)="SA",VLOOKUP(H160,폐지및신설교과목록!$C$9:$J$117,8,FALSE)="A"),"전공선택",IF(OR(VLOOKUP(H160,폐지및신설교과목록!$C$11:$K$117,8,FALSE)="문학사선택교양",VLOOKUP(H160,폐지및신설교과목록!$C$11:$K$117,8,FALSE)="이학사선택교양"),"교양",IF(VLOOKUP(H160,폐지및신설교과목록!$C$9:$J$117,8,FALSE)="NA","전공필수","그외"))))</f>
        <v>#N/A</v>
      </c>
      <c r="J160" s="134" t="e">
        <f>IF(OR(G160="R",G160="NA",G160="F"),"미취득학점",IF(OR(VLOOKUP(H160,폐지및신설교과목록!$C$11:$K$117,8,FALSE)="SA",VLOOKUP(H160,폐지및신설교과목록!$C$11:$K$117,8,FALSE)="A",VLOOKUP(H160,폐지및신설교과목록!$C$11:$K$117,8,FALSE)="S",VLOOKUP(H160,폐지및신설교과목록!$C$11:$K$117,8,FALSE)="문학사선택교양",VLOOKUP(H160,폐지및신설교과목록!$C$11:$K$117,8,FALSE)="이학사선택교양",VLOOKUP(H160,폐지및신설교과목록!$C$11:$K$117,8,FALSE)="NA"),VLOOKUP(H160,폐지및신설교과목록!$C$11:$K$117,8,FALSE),"그외"))</f>
        <v>#N/A</v>
      </c>
      <c r="K160" s="9"/>
      <c r="L160" s="26"/>
      <c r="M160" s="26"/>
      <c r="N160" s="26"/>
      <c r="O160" s="26"/>
      <c r="P160" s="26"/>
      <c r="Q160" s="26"/>
      <c r="R160" s="26"/>
      <c r="S160" s="27"/>
    </row>
    <row r="161" spans="2:19" ht="13.5" x14ac:dyDescent="0.25">
      <c r="B161" s="187"/>
      <c r="C161" s="184"/>
      <c r="D161" s="147"/>
      <c r="E161" s="148"/>
      <c r="F161" s="150" t="e">
        <f>VLOOKUP(D161,폐지및신설교과목록!$C$9:$F$117,3,FALSE)</f>
        <v>#N/A</v>
      </c>
      <c r="G161" s="148"/>
      <c r="H161" s="20">
        <f t="shared" si="10"/>
        <v>0</v>
      </c>
      <c r="I161" s="135" t="e">
        <f>IF(OR(G161="R",G161="NA",G161="F"),"미취득학점",IF(OR(VLOOKUP(H161,폐지및신설교과목록!$C$9:$J$117,8,FALSE)="S",VLOOKUP(H161,폐지및신설교과목록!$C$9:$J$117,8,FALSE)="SA",VLOOKUP(H161,폐지및신설교과목록!$C$9:$J$117,8,FALSE)="A"),"전공선택",IF(OR(VLOOKUP(H161,폐지및신설교과목록!$C$11:$K$117,8,FALSE)="문학사선택교양",VLOOKUP(H161,폐지및신설교과목록!$C$11:$K$117,8,FALSE)="이학사선택교양"),"교양",IF(VLOOKUP(H161,폐지및신설교과목록!$C$9:$J$117,8,FALSE)="NA","전공필수","그외"))))</f>
        <v>#N/A</v>
      </c>
      <c r="J161" s="136" t="e">
        <f>IF(OR(G161="R",G161="NA",G161="F"),"미취득학점",IF(OR(VLOOKUP(H161,폐지및신설교과목록!$C$11:$K$117,8,FALSE)="SA",VLOOKUP(H161,폐지및신설교과목록!$C$11:$K$117,8,FALSE)="A",VLOOKUP(H161,폐지및신설교과목록!$C$11:$K$117,8,FALSE)="S",VLOOKUP(H161,폐지및신설교과목록!$C$11:$K$117,8,FALSE)="문학사선택교양",VLOOKUP(H161,폐지및신설교과목록!$C$11:$K$117,8,FALSE)="이학사선택교양",VLOOKUP(H161,폐지및신설교과목록!$C$11:$K$117,8,FALSE)="NA"),VLOOKUP(H161,폐지및신설교과목록!$C$11:$K$117,8,FALSE),"그외"))</f>
        <v>#N/A</v>
      </c>
      <c r="K161" s="9"/>
      <c r="L161" s="26"/>
      <c r="M161" s="26"/>
      <c r="N161" s="26"/>
      <c r="O161" s="26"/>
      <c r="P161" s="26"/>
      <c r="Q161" s="26"/>
      <c r="R161" s="26"/>
      <c r="S161" s="27"/>
    </row>
    <row r="162" spans="2:19" ht="13.5" x14ac:dyDescent="0.25">
      <c r="B162" s="187"/>
      <c r="C162" s="184"/>
      <c r="D162" s="147"/>
      <c r="E162" s="148"/>
      <c r="F162" s="150" t="e">
        <f>VLOOKUP(D162,폐지및신설교과목록!$C$9:$F$117,3,FALSE)</f>
        <v>#N/A</v>
      </c>
      <c r="G162" s="148"/>
      <c r="H162" s="20">
        <f t="shared" si="10"/>
        <v>0</v>
      </c>
      <c r="I162" s="135" t="e">
        <f>IF(OR(G162="R",G162="NA",G162="F"),"미취득학점",IF(OR(VLOOKUP(H162,폐지및신설교과목록!$C$9:$J$117,8,FALSE)="S",VLOOKUP(H162,폐지및신설교과목록!$C$9:$J$117,8,FALSE)="SA",VLOOKUP(H162,폐지및신설교과목록!$C$9:$J$117,8,FALSE)="A"),"전공선택",IF(OR(VLOOKUP(H162,폐지및신설교과목록!$C$11:$K$117,8,FALSE)="문학사선택교양",VLOOKUP(H162,폐지및신설교과목록!$C$11:$K$117,8,FALSE)="이학사선택교양"),"교양",IF(VLOOKUP(H162,폐지및신설교과목록!$C$9:$J$117,8,FALSE)="NA","전공필수","그외"))))</f>
        <v>#N/A</v>
      </c>
      <c r="J162" s="136" t="e">
        <f>IF(OR(G162="R",G162="NA",G162="F"),"미취득학점",IF(OR(VLOOKUP(H162,폐지및신설교과목록!$C$11:$K$117,8,FALSE)="SA",VLOOKUP(H162,폐지및신설교과목록!$C$11:$K$117,8,FALSE)="A",VLOOKUP(H162,폐지및신설교과목록!$C$11:$K$117,8,FALSE)="S",VLOOKUP(H162,폐지및신설교과목록!$C$11:$K$117,8,FALSE)="문학사선택교양",VLOOKUP(H162,폐지및신설교과목록!$C$11:$K$117,8,FALSE)="이학사선택교양",VLOOKUP(H162,폐지및신설교과목록!$C$11:$K$117,8,FALSE)="NA"),VLOOKUP(H162,폐지및신설교과목록!$C$11:$K$117,8,FALSE),"그외"))</f>
        <v>#N/A</v>
      </c>
      <c r="K162" s="9"/>
      <c r="L162" s="26"/>
      <c r="M162" s="26"/>
      <c r="N162" s="26"/>
      <c r="O162" s="26"/>
      <c r="P162" s="26"/>
      <c r="Q162" s="26"/>
      <c r="R162" s="26"/>
      <c r="S162" s="27"/>
    </row>
    <row r="163" spans="2:19" ht="13.5" x14ac:dyDescent="0.25">
      <c r="B163" s="187"/>
      <c r="C163" s="184"/>
      <c r="D163" s="147"/>
      <c r="E163" s="148"/>
      <c r="F163" s="150" t="e">
        <f>VLOOKUP(D163,폐지및신설교과목록!$C$9:$F$117,3,FALSE)</f>
        <v>#N/A</v>
      </c>
      <c r="G163" s="148"/>
      <c r="H163" s="20">
        <f t="shared" si="10"/>
        <v>0</v>
      </c>
      <c r="I163" s="135" t="e">
        <f>IF(OR(G163="R",G163="NA",G163="F"),"미취득학점",IF(OR(VLOOKUP(H163,폐지및신설교과목록!$C$9:$J$117,8,FALSE)="S",VLOOKUP(H163,폐지및신설교과목록!$C$9:$J$117,8,FALSE)="SA",VLOOKUP(H163,폐지및신설교과목록!$C$9:$J$117,8,FALSE)="A"),"전공선택",IF(OR(VLOOKUP(H163,폐지및신설교과목록!$C$11:$K$117,8,FALSE)="문학사선택교양",VLOOKUP(H163,폐지및신설교과목록!$C$11:$K$117,8,FALSE)="이학사선택교양"),"교양",IF(VLOOKUP(H163,폐지및신설교과목록!$C$9:$J$117,8,FALSE)="NA","전공필수","그외"))))</f>
        <v>#N/A</v>
      </c>
      <c r="J163" s="136" t="e">
        <f>IF(OR(G163="R",G163="NA",G163="F"),"미취득학점",IF(OR(VLOOKUP(H163,폐지및신설교과목록!$C$11:$K$117,8,FALSE)="SA",VLOOKUP(H163,폐지및신설교과목록!$C$11:$K$117,8,FALSE)="A",VLOOKUP(H163,폐지및신설교과목록!$C$11:$K$117,8,FALSE)="S",VLOOKUP(H163,폐지및신설교과목록!$C$11:$K$117,8,FALSE)="문학사선택교양",VLOOKUP(H163,폐지및신설교과목록!$C$11:$K$117,8,FALSE)="이학사선택교양",VLOOKUP(H163,폐지및신설교과목록!$C$11:$K$117,8,FALSE)="NA"),VLOOKUP(H163,폐지및신설교과목록!$C$11:$K$117,8,FALSE),"그외"))</f>
        <v>#N/A</v>
      </c>
      <c r="K163" s="9"/>
      <c r="L163" s="26"/>
      <c r="M163" s="26"/>
      <c r="N163" s="26"/>
      <c r="O163" s="26"/>
      <c r="P163" s="26"/>
      <c r="Q163" s="26"/>
      <c r="R163" s="26"/>
      <c r="S163" s="27"/>
    </row>
    <row r="164" spans="2:19" ht="13.5" x14ac:dyDescent="0.25">
      <c r="B164" s="187"/>
      <c r="C164" s="184"/>
      <c r="D164" s="147"/>
      <c r="E164" s="148"/>
      <c r="F164" s="150" t="e">
        <f>VLOOKUP(D164,폐지및신설교과목록!$C$9:$F$117,3,FALSE)</f>
        <v>#N/A</v>
      </c>
      <c r="G164" s="148"/>
      <c r="H164" s="20">
        <f t="shared" si="10"/>
        <v>0</v>
      </c>
      <c r="I164" s="135" t="e">
        <f>IF(OR(G164="R",G164="NA",G164="F"),"미취득학점",IF(OR(VLOOKUP(H164,폐지및신설교과목록!$C$9:$J$117,8,FALSE)="S",VLOOKUP(H164,폐지및신설교과목록!$C$9:$J$117,8,FALSE)="SA",VLOOKUP(H164,폐지및신설교과목록!$C$9:$J$117,8,FALSE)="A"),"전공선택",IF(OR(VLOOKUP(H164,폐지및신설교과목록!$C$11:$K$117,8,FALSE)="문학사선택교양",VLOOKUP(H164,폐지및신설교과목록!$C$11:$K$117,8,FALSE)="이학사선택교양"),"교양",IF(VLOOKUP(H164,폐지및신설교과목록!$C$9:$J$117,8,FALSE)="NA","전공필수","그외"))))</f>
        <v>#N/A</v>
      </c>
      <c r="J164" s="136" t="e">
        <f>IF(OR(G164="R",G164="NA",G164="F"),"미취득학점",IF(OR(VLOOKUP(H164,폐지및신설교과목록!$C$11:$K$117,8,FALSE)="SA",VLOOKUP(H164,폐지및신설교과목록!$C$11:$K$117,8,FALSE)="A",VLOOKUP(H164,폐지및신설교과목록!$C$11:$K$117,8,FALSE)="S",VLOOKUP(H164,폐지및신설교과목록!$C$11:$K$117,8,FALSE)="문학사선택교양",VLOOKUP(H164,폐지및신설교과목록!$C$11:$K$117,8,FALSE)="이학사선택교양",VLOOKUP(H164,폐지및신설교과목록!$C$11:$K$117,8,FALSE)="NA"),VLOOKUP(H164,폐지및신설교과목록!$C$11:$K$117,8,FALSE),"그외"))</f>
        <v>#N/A</v>
      </c>
      <c r="K164" s="9"/>
      <c r="L164" s="26"/>
      <c r="M164" s="26"/>
      <c r="N164" s="26"/>
      <c r="O164" s="26"/>
      <c r="P164" s="26"/>
      <c r="Q164" s="26"/>
      <c r="R164" s="26"/>
      <c r="S164" s="27"/>
    </row>
    <row r="165" spans="2:19" ht="14.25" thickBot="1" x14ac:dyDescent="0.3">
      <c r="B165" s="188"/>
      <c r="C165" s="185"/>
      <c r="D165" s="28" t="s">
        <v>33</v>
      </c>
      <c r="E165" s="28"/>
      <c r="F165" s="137" t="e">
        <f>SUM(F160:F164)</f>
        <v>#N/A</v>
      </c>
      <c r="G165" s="28"/>
      <c r="H165" s="29"/>
      <c r="I165" s="137"/>
      <c r="J165" s="138"/>
      <c r="K165" s="9"/>
      <c r="L165" s="26"/>
      <c r="M165" s="26"/>
      <c r="N165" s="26"/>
      <c r="O165" s="26"/>
      <c r="P165" s="26"/>
      <c r="Q165" s="26"/>
      <c r="R165" s="26"/>
      <c r="S165" s="27"/>
    </row>
    <row r="166" spans="2:19" ht="9" customHeight="1" thickBot="1" x14ac:dyDescent="0.3">
      <c r="B166" s="151"/>
      <c r="C166" s="30"/>
      <c r="D166" s="139"/>
      <c r="E166" s="139"/>
      <c r="F166" s="139"/>
      <c r="G166" s="139"/>
      <c r="H166" s="30"/>
      <c r="I166" s="139"/>
      <c r="J166" s="140"/>
      <c r="K166" s="9"/>
      <c r="L166" s="26"/>
      <c r="M166" s="26"/>
      <c r="N166" s="26"/>
      <c r="O166" s="26"/>
      <c r="P166" s="26"/>
      <c r="Q166" s="26"/>
      <c r="R166" s="26"/>
      <c r="S166" s="27"/>
    </row>
    <row r="167" spans="2:19" ht="14.25" thickBot="1" x14ac:dyDescent="0.3">
      <c r="B167" s="33" t="s">
        <v>0</v>
      </c>
      <c r="C167" s="34" t="s">
        <v>20</v>
      </c>
      <c r="D167" s="35" t="s">
        <v>21</v>
      </c>
      <c r="E167" s="36" t="s">
        <v>22</v>
      </c>
      <c r="F167" s="35" t="s">
        <v>23</v>
      </c>
      <c r="G167" s="36" t="s">
        <v>24</v>
      </c>
      <c r="H167" s="37" t="s">
        <v>34</v>
      </c>
      <c r="I167" s="38" t="s">
        <v>26</v>
      </c>
      <c r="J167" s="39" t="s">
        <v>27</v>
      </c>
      <c r="K167" s="9"/>
      <c r="L167" s="26"/>
      <c r="M167" s="26"/>
      <c r="N167" s="26"/>
      <c r="O167" s="26"/>
      <c r="P167" s="26"/>
      <c r="Q167" s="26"/>
      <c r="R167" s="26"/>
      <c r="S167" s="27"/>
    </row>
    <row r="168" spans="2:19" ht="14.25" thickTop="1" x14ac:dyDescent="0.25">
      <c r="B168" s="186"/>
      <c r="C168" s="180" t="s">
        <v>49</v>
      </c>
      <c r="D168" s="145"/>
      <c r="E168" s="157"/>
      <c r="F168" s="149" t="e">
        <f>VLOOKUP(D168,폐지및신설교과목록!$C$9:$F$117,3,FALSE)</f>
        <v>#N/A</v>
      </c>
      <c r="G168" s="157"/>
      <c r="H168" s="19">
        <f t="shared" ref="H168:H178" si="11">IF(OR(D168="LIBS151",D168="LIBS152"),"LIBS150",IF(D168="MATH161","MATH221",IF(D168="MATH162","MATH222",IF(OR(D168="COSE101",D168="COSE102"),"EGRN151",D168))))</f>
        <v>0</v>
      </c>
      <c r="I168" s="133" t="e">
        <f>IF(OR(G168="R",G168="NA",G168="F"),"미취득학점",IF(OR(VLOOKUP(H168,폐지및신설교과목록!$C$9:$J$117,8,FALSE)="S",VLOOKUP(H168,폐지및신설교과목록!$C$9:$J$117,8,FALSE)="SA",VLOOKUP(H168,폐지및신설교과목록!$C$9:$J$117,8,FALSE)="A"),"전공선택",IF(OR(VLOOKUP(H168,폐지및신설교과목록!$C$11:$K$117,8,FALSE)="문학사선택교양",VLOOKUP(H168,폐지및신설교과목록!$C$11:$K$117,8,FALSE)="이학사선택교양"),"교양",IF(VLOOKUP(H168,폐지및신설교과목록!$C$9:$J$117,8,FALSE)="NA","전공필수","그외"))))</f>
        <v>#N/A</v>
      </c>
      <c r="J168" s="134" t="e">
        <f>IF(OR(G168="R",G168="NA",G168="F"),"미취득학점",IF(OR(VLOOKUP(H168,폐지및신설교과목록!$C$11:$K$117,8,FALSE)="SA",VLOOKUP(H168,폐지및신설교과목록!$C$11:$K$117,8,FALSE)="A",VLOOKUP(H168,폐지및신설교과목록!$C$11:$K$117,8,FALSE)="S",VLOOKUP(H168,폐지및신설교과목록!$C$11:$K$117,8,FALSE)="문학사선택교양",VLOOKUP(H168,폐지및신설교과목록!$C$11:$K$117,8,FALSE)="이학사선택교양",VLOOKUP(H168,폐지및신설교과목록!$C$11:$K$117,8,FALSE)="NA"),VLOOKUP(H168,폐지및신설교과목록!$C$11:$K$117,8,FALSE),"그외"))</f>
        <v>#N/A</v>
      </c>
      <c r="K168" s="9"/>
      <c r="L168" s="26"/>
      <c r="M168" s="26"/>
      <c r="N168" s="26"/>
      <c r="O168" s="26"/>
      <c r="P168" s="26"/>
      <c r="Q168" s="26"/>
      <c r="R168" s="26"/>
      <c r="S168" s="27"/>
    </row>
    <row r="169" spans="2:19" ht="13.5" x14ac:dyDescent="0.25">
      <c r="B169" s="187"/>
      <c r="C169" s="181"/>
      <c r="D169" s="147"/>
      <c r="E169" s="159"/>
      <c r="F169" s="150" t="e">
        <f>VLOOKUP(D169,폐지및신설교과목록!$C$9:$F$117,3,FALSE)</f>
        <v>#N/A</v>
      </c>
      <c r="G169" s="159"/>
      <c r="H169" s="20">
        <f t="shared" si="11"/>
        <v>0</v>
      </c>
      <c r="I169" s="135" t="e">
        <f>IF(OR(G169="R",G169="NA",G169="F"),"미취득학점",IF(OR(VLOOKUP(H169,폐지및신설교과목록!$C$9:$J$117,8,FALSE)="S",VLOOKUP(H169,폐지및신설교과목록!$C$9:$J$117,8,FALSE)="SA",VLOOKUP(H169,폐지및신설교과목록!$C$9:$J$117,8,FALSE)="A"),"전공선택",IF(OR(VLOOKUP(H169,폐지및신설교과목록!$C$11:$K$117,8,FALSE)="문학사선택교양",VLOOKUP(H169,폐지및신설교과목록!$C$11:$K$117,8,FALSE)="이학사선택교양"),"교양",IF(VLOOKUP(H169,폐지및신설교과목록!$C$9:$J$117,8,FALSE)="NA","전공필수","그외"))))</f>
        <v>#N/A</v>
      </c>
      <c r="J169" s="136" t="e">
        <f>IF(OR(G169="R",G169="NA",G169="F"),"미취득학점",IF(OR(VLOOKUP(H169,폐지및신설교과목록!$C$11:$K$117,8,FALSE)="SA",VLOOKUP(H169,폐지및신설교과목록!$C$11:$K$117,8,FALSE)="A",VLOOKUP(H169,폐지및신설교과목록!$C$11:$K$117,8,FALSE)="S",VLOOKUP(H169,폐지및신설교과목록!$C$11:$K$117,8,FALSE)="문학사선택교양",VLOOKUP(H169,폐지및신설교과목록!$C$11:$K$117,8,FALSE)="이학사선택교양",VLOOKUP(H169,폐지및신설교과목록!$C$11:$K$117,8,FALSE)="NA"),VLOOKUP(H169,폐지및신설교과목록!$C$11:$K$117,8,FALSE),"그외"))</f>
        <v>#N/A</v>
      </c>
      <c r="K169" s="9"/>
      <c r="L169" s="26"/>
      <c r="M169" s="26"/>
      <c r="N169" s="26"/>
      <c r="O169" s="26"/>
      <c r="P169" s="26"/>
      <c r="Q169" s="26"/>
      <c r="R169" s="26"/>
      <c r="S169" s="27"/>
    </row>
    <row r="170" spans="2:19" ht="13.5" x14ac:dyDescent="0.25">
      <c r="B170" s="187"/>
      <c r="C170" s="181"/>
      <c r="D170" s="147"/>
      <c r="E170" s="159"/>
      <c r="F170" s="150" t="e">
        <f>VLOOKUP(D170,폐지및신설교과목록!$C$9:$F$117,3,FALSE)</f>
        <v>#N/A</v>
      </c>
      <c r="G170" s="159"/>
      <c r="H170" s="20">
        <f t="shared" si="11"/>
        <v>0</v>
      </c>
      <c r="I170" s="135" t="e">
        <f>IF(OR(G170="R",G170="NA",G170="F"),"미취득학점",IF(OR(VLOOKUP(H170,폐지및신설교과목록!$C$9:$J$117,8,FALSE)="S",VLOOKUP(H170,폐지및신설교과목록!$C$9:$J$117,8,FALSE)="SA",VLOOKUP(H170,폐지및신설교과목록!$C$9:$J$117,8,FALSE)="A"),"전공선택",IF(OR(VLOOKUP(H170,폐지및신설교과목록!$C$11:$K$117,8,FALSE)="문학사선택교양",VLOOKUP(H170,폐지및신설교과목록!$C$11:$K$117,8,FALSE)="이학사선택교양"),"교양",IF(VLOOKUP(H170,폐지및신설교과목록!$C$9:$J$117,8,FALSE)="NA","전공필수","그외"))))</f>
        <v>#N/A</v>
      </c>
      <c r="J170" s="136" t="e">
        <f>IF(OR(G170="R",G170="NA",G170="F"),"미취득학점",IF(OR(VLOOKUP(H170,폐지및신설교과목록!$C$11:$K$117,8,FALSE)="SA",VLOOKUP(H170,폐지및신설교과목록!$C$11:$K$117,8,FALSE)="A",VLOOKUP(H170,폐지및신설교과목록!$C$11:$K$117,8,FALSE)="S",VLOOKUP(H170,폐지및신설교과목록!$C$11:$K$117,8,FALSE)="문학사선택교양",VLOOKUP(H170,폐지및신설교과목록!$C$11:$K$117,8,FALSE)="이학사선택교양",VLOOKUP(H170,폐지및신설교과목록!$C$11:$K$117,8,FALSE)="NA"),VLOOKUP(H170,폐지및신설교과목록!$C$11:$K$117,8,FALSE),"그외"))</f>
        <v>#N/A</v>
      </c>
      <c r="K170" s="9"/>
      <c r="L170" s="26"/>
      <c r="M170" s="26"/>
      <c r="N170" s="26"/>
      <c r="O170" s="26"/>
      <c r="P170" s="26"/>
      <c r="Q170" s="26"/>
      <c r="R170" s="26"/>
      <c r="S170" s="27"/>
    </row>
    <row r="171" spans="2:19" ht="13.5" x14ac:dyDescent="0.25">
      <c r="B171" s="187"/>
      <c r="C171" s="181"/>
      <c r="D171" s="147"/>
      <c r="E171" s="159"/>
      <c r="F171" s="150" t="e">
        <f>VLOOKUP(D171,폐지및신설교과목록!$C$9:$F$117,3,FALSE)</f>
        <v>#N/A</v>
      </c>
      <c r="G171" s="159"/>
      <c r="H171" s="20">
        <f t="shared" si="11"/>
        <v>0</v>
      </c>
      <c r="I171" s="135" t="e">
        <f>IF(OR(G171="R",G171="NA",G171="F"),"미취득학점",IF(OR(VLOOKUP(H171,폐지및신설교과목록!$C$9:$J$117,8,FALSE)="S",VLOOKUP(H171,폐지및신설교과목록!$C$9:$J$117,8,FALSE)="SA",VLOOKUP(H171,폐지및신설교과목록!$C$9:$J$117,8,FALSE)="A"),"전공선택",IF(OR(VLOOKUP(H171,폐지및신설교과목록!$C$11:$K$117,8,FALSE)="문학사선택교양",VLOOKUP(H171,폐지및신설교과목록!$C$11:$K$117,8,FALSE)="이학사선택교양"),"교양",IF(VLOOKUP(H171,폐지및신설교과목록!$C$9:$J$117,8,FALSE)="NA","전공필수","그외"))))</f>
        <v>#N/A</v>
      </c>
      <c r="J171" s="136" t="e">
        <f>IF(OR(G171="R",G171="NA",G171="F"),"미취득학점",IF(OR(VLOOKUP(H171,폐지및신설교과목록!$C$11:$K$117,8,FALSE)="SA",VLOOKUP(H171,폐지및신설교과목록!$C$11:$K$117,8,FALSE)="A",VLOOKUP(H171,폐지및신설교과목록!$C$11:$K$117,8,FALSE)="S",VLOOKUP(H171,폐지및신설교과목록!$C$11:$K$117,8,FALSE)="문학사선택교양",VLOOKUP(H171,폐지및신설교과목록!$C$11:$K$117,8,FALSE)="이학사선택교양",VLOOKUP(H171,폐지및신설교과목록!$C$11:$K$117,8,FALSE)="NA"),VLOOKUP(H171,폐지및신설교과목록!$C$11:$K$117,8,FALSE),"그외"))</f>
        <v>#N/A</v>
      </c>
      <c r="K171" s="9"/>
      <c r="L171" s="26"/>
      <c r="M171" s="26"/>
      <c r="N171" s="26"/>
      <c r="O171" s="26"/>
      <c r="P171" s="26"/>
      <c r="Q171" s="26"/>
      <c r="R171" s="26"/>
      <c r="S171" s="27"/>
    </row>
    <row r="172" spans="2:19" ht="13.5" x14ac:dyDescent="0.25">
      <c r="B172" s="187"/>
      <c r="C172" s="181"/>
      <c r="D172" s="147"/>
      <c r="E172" s="159"/>
      <c r="F172" s="150" t="e">
        <f>VLOOKUP(D172,폐지및신설교과목록!$C$9:$F$117,3,FALSE)</f>
        <v>#N/A</v>
      </c>
      <c r="G172" s="159"/>
      <c r="H172" s="20">
        <f t="shared" si="11"/>
        <v>0</v>
      </c>
      <c r="I172" s="135" t="e">
        <f>IF(OR(G172="R",G172="NA",G172="F"),"미취득학점",IF(OR(VLOOKUP(H172,폐지및신설교과목록!$C$9:$J$117,8,FALSE)="S",VLOOKUP(H172,폐지및신설교과목록!$C$9:$J$117,8,FALSE)="SA",VLOOKUP(H172,폐지및신설교과목록!$C$9:$J$117,8,FALSE)="A"),"전공선택",IF(OR(VLOOKUP(H172,폐지및신설교과목록!$C$11:$K$117,8,FALSE)="문학사선택교양",VLOOKUP(H172,폐지및신설교과목록!$C$11:$K$117,8,FALSE)="이학사선택교양"),"교양",IF(VLOOKUP(H172,폐지및신설교과목록!$C$9:$J$117,8,FALSE)="NA","전공필수","그외"))))</f>
        <v>#N/A</v>
      </c>
      <c r="J172" s="136" t="e">
        <f>IF(OR(G172="R",G172="NA",G172="F"),"미취득학점",IF(OR(VLOOKUP(H172,폐지및신설교과목록!$C$11:$K$117,8,FALSE)="SA",VLOOKUP(H172,폐지및신설교과목록!$C$11:$K$117,8,FALSE)="A",VLOOKUP(H172,폐지및신설교과목록!$C$11:$K$117,8,FALSE)="S",VLOOKUP(H172,폐지및신설교과목록!$C$11:$K$117,8,FALSE)="문학사선택교양",VLOOKUP(H172,폐지및신설교과목록!$C$11:$K$117,8,FALSE)="이학사선택교양",VLOOKUP(H172,폐지및신설교과목록!$C$11:$K$117,8,FALSE)="NA"),VLOOKUP(H172,폐지및신설교과목록!$C$11:$K$117,8,FALSE),"그외"))</f>
        <v>#N/A</v>
      </c>
      <c r="K172" s="9"/>
      <c r="L172" s="26"/>
      <c r="M172" s="26"/>
      <c r="N172" s="26"/>
      <c r="O172" s="26"/>
      <c r="P172" s="26"/>
      <c r="Q172" s="26"/>
      <c r="R172" s="26"/>
      <c r="S172" s="27"/>
    </row>
    <row r="173" spans="2:19" ht="13.5" x14ac:dyDescent="0.25">
      <c r="B173" s="187"/>
      <c r="C173" s="181"/>
      <c r="D173" s="147"/>
      <c r="E173" s="159"/>
      <c r="F173" s="150" t="e">
        <f>VLOOKUP(D173,폐지및신설교과목록!$C$9:$F$117,3,FALSE)</f>
        <v>#N/A</v>
      </c>
      <c r="G173" s="159"/>
      <c r="H173" s="20">
        <f t="shared" si="11"/>
        <v>0</v>
      </c>
      <c r="I173" s="135" t="e">
        <f>IF(OR(G173="R",G173="NA",G173="F"),"미취득학점",IF(OR(VLOOKUP(H173,폐지및신설교과목록!$C$9:$J$117,8,FALSE)="S",VLOOKUP(H173,폐지및신설교과목록!$C$9:$J$117,8,FALSE)="SA",VLOOKUP(H173,폐지및신설교과목록!$C$9:$J$117,8,FALSE)="A"),"전공선택",IF(OR(VLOOKUP(H173,폐지및신설교과목록!$C$11:$K$117,8,FALSE)="문학사선택교양",VLOOKUP(H173,폐지및신설교과목록!$C$11:$K$117,8,FALSE)="이학사선택교양"),"교양",IF(VLOOKUP(H173,폐지및신설교과목록!$C$9:$J$117,8,FALSE)="NA","전공필수","그외"))))</f>
        <v>#N/A</v>
      </c>
      <c r="J173" s="136" t="e">
        <f>IF(OR(G173="R",G173="NA",G173="F"),"미취득학점",IF(OR(VLOOKUP(H173,폐지및신설교과목록!$C$11:$K$117,8,FALSE)="SA",VLOOKUP(H173,폐지및신설교과목록!$C$11:$K$117,8,FALSE)="A",VLOOKUP(H173,폐지및신설교과목록!$C$11:$K$117,8,FALSE)="S",VLOOKUP(H173,폐지및신설교과목록!$C$11:$K$117,8,FALSE)="문학사선택교양",VLOOKUP(H173,폐지및신설교과목록!$C$11:$K$117,8,FALSE)="이학사선택교양",VLOOKUP(H173,폐지및신설교과목록!$C$11:$K$117,8,FALSE)="NA"),VLOOKUP(H173,폐지및신설교과목록!$C$11:$K$117,8,FALSE),"그외"))</f>
        <v>#N/A</v>
      </c>
      <c r="K173" s="9"/>
      <c r="L173" s="26"/>
      <c r="M173" s="26"/>
      <c r="N173" s="26"/>
      <c r="O173" s="26"/>
      <c r="P173" s="26"/>
      <c r="Q173" s="26"/>
      <c r="R173" s="26"/>
      <c r="S173" s="27"/>
    </row>
    <row r="174" spans="2:19" ht="13.5" x14ac:dyDescent="0.25">
      <c r="B174" s="187"/>
      <c r="C174" s="181"/>
      <c r="D174" s="147"/>
      <c r="E174" s="159"/>
      <c r="F174" s="150" t="e">
        <f>VLOOKUP(D174,폐지및신설교과목록!$C$9:$F$117,3,FALSE)</f>
        <v>#N/A</v>
      </c>
      <c r="G174" s="159"/>
      <c r="H174" s="20">
        <f t="shared" si="11"/>
        <v>0</v>
      </c>
      <c r="I174" s="135" t="e">
        <f>IF(OR(G174="R",G174="NA",G174="F"),"미취득학점",IF(OR(VLOOKUP(H174,폐지및신설교과목록!$C$9:$J$117,8,FALSE)="S",VLOOKUP(H174,폐지및신설교과목록!$C$9:$J$117,8,FALSE)="SA",VLOOKUP(H174,폐지및신설교과목록!$C$9:$J$117,8,FALSE)="A"),"전공선택",IF(OR(VLOOKUP(H174,폐지및신설교과목록!$C$11:$K$117,8,FALSE)="문학사선택교양",VLOOKUP(H174,폐지및신설교과목록!$C$11:$K$117,8,FALSE)="이학사선택교양"),"교양",IF(VLOOKUP(H174,폐지및신설교과목록!$C$9:$J$117,8,FALSE)="NA","전공필수","그외"))))</f>
        <v>#N/A</v>
      </c>
      <c r="J174" s="136" t="e">
        <f>IF(OR(G174="R",G174="NA",G174="F"),"미취득학점",IF(OR(VLOOKUP(H174,폐지및신설교과목록!$C$11:$K$117,8,FALSE)="SA",VLOOKUP(H174,폐지및신설교과목록!$C$11:$K$117,8,FALSE)="A",VLOOKUP(H174,폐지및신설교과목록!$C$11:$K$117,8,FALSE)="S",VLOOKUP(H174,폐지및신설교과목록!$C$11:$K$117,8,FALSE)="문학사선택교양",VLOOKUP(H174,폐지및신설교과목록!$C$11:$K$117,8,FALSE)="이학사선택교양",VLOOKUP(H174,폐지및신설교과목록!$C$11:$K$117,8,FALSE)="NA"),VLOOKUP(H174,폐지및신설교과목록!$C$11:$K$117,8,FALSE),"그외"))</f>
        <v>#N/A</v>
      </c>
      <c r="K174" s="9"/>
      <c r="L174" s="26"/>
      <c r="M174" s="26"/>
      <c r="N174" s="26"/>
      <c r="O174" s="26"/>
      <c r="P174" s="26"/>
      <c r="Q174" s="26"/>
      <c r="R174" s="26"/>
      <c r="S174" s="27"/>
    </row>
    <row r="175" spans="2:19" ht="13.5" x14ac:dyDescent="0.25">
      <c r="B175" s="187"/>
      <c r="C175" s="181"/>
      <c r="D175" s="147"/>
      <c r="E175" s="159"/>
      <c r="F175" s="150" t="e">
        <f>VLOOKUP(D175,폐지및신설교과목록!$C$9:$F$117,3,FALSE)</f>
        <v>#N/A</v>
      </c>
      <c r="G175" s="159"/>
      <c r="H175" s="20">
        <f t="shared" si="11"/>
        <v>0</v>
      </c>
      <c r="I175" s="135" t="e">
        <f>IF(OR(G175="R",G175="NA",G175="F"),"미취득학점",IF(OR(VLOOKUP(H175,폐지및신설교과목록!$C$9:$J$117,8,FALSE)="S",VLOOKUP(H175,폐지및신설교과목록!$C$9:$J$117,8,FALSE)="SA",VLOOKUP(H175,폐지및신설교과목록!$C$9:$J$117,8,FALSE)="A"),"전공선택",IF(OR(VLOOKUP(H175,폐지및신설교과목록!$C$11:$K$117,8,FALSE)="문학사선택교양",VLOOKUP(H175,폐지및신설교과목록!$C$11:$K$117,8,FALSE)="이학사선택교양"),"교양",IF(VLOOKUP(H175,폐지및신설교과목록!$C$9:$J$117,8,FALSE)="NA","전공필수","그외"))))</f>
        <v>#N/A</v>
      </c>
      <c r="J175" s="136" t="e">
        <f>IF(OR(G175="R",G175="NA",G175="F"),"미취득학점",IF(OR(VLOOKUP(H175,폐지및신설교과목록!$C$11:$K$117,8,FALSE)="SA",VLOOKUP(H175,폐지및신설교과목록!$C$11:$K$117,8,FALSE)="A",VLOOKUP(H175,폐지및신설교과목록!$C$11:$K$117,8,FALSE)="S",VLOOKUP(H175,폐지및신설교과목록!$C$11:$K$117,8,FALSE)="문학사선택교양",VLOOKUP(H175,폐지및신설교과목록!$C$11:$K$117,8,FALSE)="이학사선택교양",VLOOKUP(H175,폐지및신설교과목록!$C$11:$K$117,8,FALSE)="NA"),VLOOKUP(H175,폐지및신설교과목록!$C$11:$K$117,8,FALSE),"그외"))</f>
        <v>#N/A</v>
      </c>
      <c r="K175" s="9"/>
      <c r="L175" s="26"/>
      <c r="M175" s="26"/>
      <c r="N175" s="26"/>
      <c r="O175" s="26"/>
      <c r="P175" s="26"/>
      <c r="Q175" s="26"/>
      <c r="R175" s="26"/>
      <c r="S175" s="27"/>
    </row>
    <row r="176" spans="2:19" ht="13.5" x14ac:dyDescent="0.25">
      <c r="B176" s="187"/>
      <c r="C176" s="181"/>
      <c r="D176" s="147"/>
      <c r="E176" s="159"/>
      <c r="F176" s="150" t="e">
        <f>VLOOKUP(D176,폐지및신설교과목록!$C$9:$F$117,3,FALSE)</f>
        <v>#N/A</v>
      </c>
      <c r="G176" s="159"/>
      <c r="H176" s="20">
        <f t="shared" si="11"/>
        <v>0</v>
      </c>
      <c r="I176" s="135" t="e">
        <f>IF(OR(G176="R",G176="NA",G176="F"),"미취득학점",IF(OR(VLOOKUP(H176,폐지및신설교과목록!$C$9:$J$117,8,FALSE)="S",VLOOKUP(H176,폐지및신설교과목록!$C$9:$J$117,8,FALSE)="SA",VLOOKUP(H176,폐지및신설교과목록!$C$9:$J$117,8,FALSE)="A"),"전공선택",IF(OR(VLOOKUP(H176,폐지및신설교과목록!$C$11:$K$117,8,FALSE)="문학사선택교양",VLOOKUP(H176,폐지및신설교과목록!$C$11:$K$117,8,FALSE)="이학사선택교양"),"교양",IF(VLOOKUP(H176,폐지및신설교과목록!$C$9:$J$117,8,FALSE)="NA","전공필수","그외"))))</f>
        <v>#N/A</v>
      </c>
      <c r="J176" s="136" t="e">
        <f>IF(OR(G176="R",G176="NA",G176="F"),"미취득학점",IF(OR(VLOOKUP(H176,폐지및신설교과목록!$C$11:$K$117,8,FALSE)="SA",VLOOKUP(H176,폐지및신설교과목록!$C$11:$K$117,8,FALSE)="A",VLOOKUP(H176,폐지및신설교과목록!$C$11:$K$117,8,FALSE)="S",VLOOKUP(H176,폐지및신설교과목록!$C$11:$K$117,8,FALSE)="문학사선택교양",VLOOKUP(H176,폐지및신설교과목록!$C$11:$K$117,8,FALSE)="이학사선택교양",VLOOKUP(H176,폐지및신설교과목록!$C$11:$K$117,8,FALSE)="NA"),VLOOKUP(H176,폐지및신설교과목록!$C$11:$K$117,8,FALSE),"그외"))</f>
        <v>#N/A</v>
      </c>
      <c r="K176" s="9"/>
      <c r="L176" s="26"/>
      <c r="M176" s="26"/>
      <c r="N176" s="26"/>
      <c r="O176" s="26"/>
      <c r="P176" s="26"/>
      <c r="Q176" s="26"/>
      <c r="R176" s="26"/>
      <c r="S176" s="27"/>
    </row>
    <row r="177" spans="2:19" ht="13.5" x14ac:dyDescent="0.25">
      <c r="B177" s="187"/>
      <c r="C177" s="181"/>
      <c r="D177" s="147"/>
      <c r="E177" s="148"/>
      <c r="F177" s="150" t="e">
        <f>VLOOKUP(D177,폐지및신설교과목록!$C$9:$F$117,3,FALSE)</f>
        <v>#N/A</v>
      </c>
      <c r="G177" s="148"/>
      <c r="H177" s="20">
        <f t="shared" si="11"/>
        <v>0</v>
      </c>
      <c r="I177" s="135" t="e">
        <f>IF(OR(G177="R",G177="NA",G177="F"),"미취득학점",IF(OR(VLOOKUP(H177,폐지및신설교과목록!$C$9:$J$117,8,FALSE)="S",VLOOKUP(H177,폐지및신설교과목록!$C$9:$J$117,8,FALSE)="SA",VLOOKUP(H177,폐지및신설교과목록!$C$9:$J$117,8,FALSE)="A"),"전공선택",IF(OR(VLOOKUP(H177,폐지및신설교과목록!$C$11:$K$117,8,FALSE)="문학사선택교양",VLOOKUP(H177,폐지및신설교과목록!$C$11:$K$117,8,FALSE)="이학사선택교양"),"교양",IF(VLOOKUP(H177,폐지및신설교과목록!$C$9:$J$117,8,FALSE)="NA","전공필수","그외"))))</f>
        <v>#N/A</v>
      </c>
      <c r="J177" s="136" t="e">
        <f>IF(OR(G177="R",G177="NA",G177="F"),"미취득학점",IF(OR(VLOOKUP(H177,폐지및신설교과목록!$C$11:$K$117,8,FALSE)="SA",VLOOKUP(H177,폐지및신설교과목록!$C$11:$K$117,8,FALSE)="A",VLOOKUP(H177,폐지및신설교과목록!$C$11:$K$117,8,FALSE)="S",VLOOKUP(H177,폐지및신설교과목록!$C$11:$K$117,8,FALSE)="문학사선택교양",VLOOKUP(H177,폐지및신설교과목록!$C$11:$K$117,8,FALSE)="이학사선택교양",VLOOKUP(H177,폐지및신설교과목록!$C$11:$K$117,8,FALSE)="NA"),VLOOKUP(H177,폐지및신설교과목록!$C$11:$K$117,8,FALSE),"그외"))</f>
        <v>#N/A</v>
      </c>
      <c r="K177" s="9"/>
      <c r="L177" s="26"/>
      <c r="M177" s="26"/>
      <c r="N177" s="26"/>
      <c r="O177" s="26"/>
      <c r="P177" s="26"/>
      <c r="Q177" s="26"/>
      <c r="R177" s="26"/>
      <c r="S177" s="27"/>
    </row>
    <row r="178" spans="2:19" ht="13.5" x14ac:dyDescent="0.25">
      <c r="B178" s="187"/>
      <c r="C178" s="181"/>
      <c r="D178" s="147"/>
      <c r="E178" s="148"/>
      <c r="F178" s="150" t="e">
        <f>VLOOKUP(D178,폐지및신설교과목록!$C$9:$F$117,3,FALSE)</f>
        <v>#N/A</v>
      </c>
      <c r="G178" s="148"/>
      <c r="H178" s="20">
        <f t="shared" si="11"/>
        <v>0</v>
      </c>
      <c r="I178" s="135" t="e">
        <f>IF(OR(G178="R",G178="NA",G178="F"),"미취득학점",IF(OR(VLOOKUP(H178,폐지및신설교과목록!$C$9:$J$117,8,FALSE)="S",VLOOKUP(H178,폐지및신설교과목록!$C$9:$J$117,8,FALSE)="SA",VLOOKUP(H178,폐지및신설교과목록!$C$9:$J$117,8,FALSE)="A"),"전공선택",IF(OR(VLOOKUP(H178,폐지및신설교과목록!$C$11:$K$117,8,FALSE)="문학사선택교양",VLOOKUP(H178,폐지및신설교과목록!$C$11:$K$117,8,FALSE)="이학사선택교양"),"교양",IF(VLOOKUP(H178,폐지및신설교과목록!$C$9:$J$117,8,FALSE)="NA","전공필수","그외"))))</f>
        <v>#N/A</v>
      </c>
      <c r="J178" s="136" t="e">
        <f>IF(OR(G178="R",G178="NA",G178="F"),"미취득학점",IF(OR(VLOOKUP(H178,폐지및신설교과목록!$C$11:$K$117,8,FALSE)="SA",VLOOKUP(H178,폐지및신설교과목록!$C$11:$K$117,8,FALSE)="A",VLOOKUP(H178,폐지및신설교과목록!$C$11:$K$117,8,FALSE)="S",VLOOKUP(H178,폐지및신설교과목록!$C$11:$K$117,8,FALSE)="문학사선택교양",VLOOKUP(H178,폐지및신설교과목록!$C$11:$K$117,8,FALSE)="이학사선택교양",VLOOKUP(H178,폐지및신설교과목록!$C$11:$K$117,8,FALSE)="NA"),VLOOKUP(H178,폐지및신설교과목록!$C$11:$K$117,8,FALSE),"그외"))</f>
        <v>#N/A</v>
      </c>
      <c r="K178" s="9"/>
      <c r="L178" s="26"/>
      <c r="M178" s="26"/>
      <c r="N178" s="26"/>
      <c r="O178" s="26"/>
      <c r="P178" s="26"/>
      <c r="Q178" s="26"/>
      <c r="R178" s="26"/>
      <c r="S178" s="27"/>
    </row>
    <row r="179" spans="2:19" ht="14.25" thickBot="1" x14ac:dyDescent="0.3">
      <c r="B179" s="188"/>
      <c r="C179" s="182"/>
      <c r="D179" s="28" t="s">
        <v>33</v>
      </c>
      <c r="E179" s="28"/>
      <c r="F179" s="137" t="e">
        <f>SUM(F168:F178)</f>
        <v>#N/A</v>
      </c>
      <c r="G179" s="28"/>
      <c r="H179" s="29"/>
      <c r="I179" s="137"/>
      <c r="J179" s="138"/>
      <c r="K179" s="9"/>
      <c r="L179" s="26"/>
      <c r="M179" s="26"/>
      <c r="N179" s="26"/>
      <c r="O179" s="26"/>
      <c r="P179" s="26"/>
      <c r="Q179" s="26"/>
      <c r="R179" s="26"/>
      <c r="S179" s="27"/>
    </row>
    <row r="180" spans="2:19" ht="9" customHeight="1" thickBot="1" x14ac:dyDescent="0.3">
      <c r="B180" s="151"/>
      <c r="C180" s="30"/>
      <c r="D180" s="139"/>
      <c r="E180" s="139"/>
      <c r="F180" s="139"/>
      <c r="G180" s="139"/>
      <c r="H180" s="30"/>
      <c r="I180" s="139"/>
      <c r="J180" s="140"/>
      <c r="K180" s="9"/>
      <c r="L180" s="26"/>
      <c r="M180" s="26"/>
      <c r="N180" s="26"/>
      <c r="O180" s="26"/>
      <c r="P180" s="26"/>
      <c r="Q180" s="26"/>
      <c r="R180" s="26"/>
      <c r="S180" s="27"/>
    </row>
    <row r="181" spans="2:19" ht="14.25" thickBot="1" x14ac:dyDescent="0.3">
      <c r="B181" s="33" t="s">
        <v>0</v>
      </c>
      <c r="C181" s="34" t="s">
        <v>20</v>
      </c>
      <c r="D181" s="35" t="s">
        <v>21</v>
      </c>
      <c r="E181" s="36" t="s">
        <v>22</v>
      </c>
      <c r="F181" s="35" t="s">
        <v>23</v>
      </c>
      <c r="G181" s="36" t="s">
        <v>24</v>
      </c>
      <c r="H181" s="37" t="s">
        <v>34</v>
      </c>
      <c r="I181" s="38" t="s">
        <v>26</v>
      </c>
      <c r="J181" s="39" t="s">
        <v>27</v>
      </c>
      <c r="K181" s="9"/>
      <c r="L181" s="26"/>
      <c r="M181" s="26"/>
      <c r="N181" s="26"/>
      <c r="O181" s="26"/>
      <c r="P181" s="26"/>
      <c r="Q181" s="26"/>
      <c r="R181" s="26"/>
      <c r="S181" s="27"/>
    </row>
    <row r="182" spans="2:19" ht="14.25" customHeight="1" thickTop="1" x14ac:dyDescent="0.25">
      <c r="B182" s="186"/>
      <c r="C182" s="183" t="s">
        <v>38</v>
      </c>
      <c r="D182" s="165"/>
      <c r="E182" s="161"/>
      <c r="F182" s="149" t="e">
        <f>VLOOKUP(D182,폐지및신설교과목록!$C$9:$F$117,3,FALSE)</f>
        <v>#N/A</v>
      </c>
      <c r="G182" s="161"/>
      <c r="H182" s="19">
        <f t="shared" ref="H182:H186" si="12">IF(OR(D182="LIBS151",D182="LIBS152"),"LIBS150",IF(D182="MATH161","MATH221",IF(D182="MATH162","MATH222",IF(OR(D182="COSE101",D182="COSE102"),"EGRN151",D182))))</f>
        <v>0</v>
      </c>
      <c r="I182" s="133" t="e">
        <f>IF(OR(G182="R",G182="NA",G182="F"),"미취득학점",IF(OR(VLOOKUP(H182,폐지및신설교과목록!$C$9:$J$117,8,FALSE)="S",VLOOKUP(H182,폐지및신설교과목록!$C$9:$J$117,8,FALSE)="SA",VLOOKUP(H182,폐지및신설교과목록!$C$9:$J$117,8,FALSE)="A"),"전공선택",IF(OR(VLOOKUP(H182,폐지및신설교과목록!$C$11:$K$117,8,FALSE)="문학사선택교양",VLOOKUP(H182,폐지및신설교과목록!$C$11:$K$117,8,FALSE)="이학사선택교양"),"교양",IF(VLOOKUP(H182,폐지및신설교과목록!$C$9:$J$117,8,FALSE)="NA","전공필수","그외"))))</f>
        <v>#N/A</v>
      </c>
      <c r="J182" s="134" t="e">
        <f>IF(OR(G182="R",G182="NA",G182="F"),"미취득학점",IF(OR(VLOOKUP(H182,폐지및신설교과목록!$C$11:$K$117,8,FALSE)="SA",VLOOKUP(H182,폐지및신설교과목록!$C$11:$K$117,8,FALSE)="A",VLOOKUP(H182,폐지및신설교과목록!$C$11:$K$117,8,FALSE)="S",VLOOKUP(H182,폐지및신설교과목록!$C$11:$K$117,8,FALSE)="문학사선택교양",VLOOKUP(H182,폐지및신설교과목록!$C$11:$K$117,8,FALSE)="이학사선택교양",VLOOKUP(H182,폐지및신설교과목록!$C$11:$K$117,8,FALSE)="NA"),VLOOKUP(H182,폐지및신설교과목록!$C$11:$K$117,8,FALSE),"그외"))</f>
        <v>#N/A</v>
      </c>
      <c r="K182" s="9"/>
      <c r="L182" s="26"/>
      <c r="M182" s="26"/>
      <c r="N182" s="26"/>
      <c r="O182" s="26"/>
      <c r="P182" s="26"/>
      <c r="Q182" s="26"/>
      <c r="R182" s="26"/>
      <c r="S182" s="27"/>
    </row>
    <row r="183" spans="2:19" ht="13.5" x14ac:dyDescent="0.25">
      <c r="B183" s="187"/>
      <c r="C183" s="184"/>
      <c r="D183" s="147"/>
      <c r="E183" s="148"/>
      <c r="F183" s="150" t="e">
        <f>VLOOKUP(D183,폐지및신설교과목록!$C$9:$F$117,3,FALSE)</f>
        <v>#N/A</v>
      </c>
      <c r="G183" s="148"/>
      <c r="H183" s="20">
        <f t="shared" si="12"/>
        <v>0</v>
      </c>
      <c r="I183" s="135" t="e">
        <f>IF(OR(G183="R",G183="NA",G183="F"),"미취득학점",IF(OR(VLOOKUP(H183,폐지및신설교과목록!$C$9:$J$117,8,FALSE)="S",VLOOKUP(H183,폐지및신설교과목록!$C$9:$J$117,8,FALSE)="SA",VLOOKUP(H183,폐지및신설교과목록!$C$9:$J$117,8,FALSE)="A"),"전공선택",IF(OR(VLOOKUP(H183,폐지및신설교과목록!$C$11:$K$117,8,FALSE)="문학사선택교양",VLOOKUP(H183,폐지및신설교과목록!$C$11:$K$117,8,FALSE)="이학사선택교양"),"교양",IF(VLOOKUP(H183,폐지및신설교과목록!$C$9:$J$117,8,FALSE)="NA","전공필수","그외"))))</f>
        <v>#N/A</v>
      </c>
      <c r="J183" s="136" t="e">
        <f>IF(OR(G183="R",G183="NA",G183="F"),"미취득학점",IF(OR(VLOOKUP(H183,폐지및신설교과목록!$C$11:$K$117,8,FALSE)="SA",VLOOKUP(H183,폐지및신설교과목록!$C$11:$K$117,8,FALSE)="A",VLOOKUP(H183,폐지및신설교과목록!$C$11:$K$117,8,FALSE)="S",VLOOKUP(H183,폐지및신설교과목록!$C$11:$K$117,8,FALSE)="문학사선택교양",VLOOKUP(H183,폐지및신설교과목록!$C$11:$K$117,8,FALSE)="이학사선택교양",VLOOKUP(H183,폐지및신설교과목록!$C$11:$K$117,8,FALSE)="NA"),VLOOKUP(H183,폐지및신설교과목록!$C$11:$K$117,8,FALSE),"그외"))</f>
        <v>#N/A</v>
      </c>
      <c r="K183" s="9"/>
      <c r="L183" s="26"/>
      <c r="M183" s="26"/>
      <c r="N183" s="26"/>
      <c r="O183" s="26"/>
      <c r="P183" s="26"/>
      <c r="Q183" s="26"/>
      <c r="R183" s="26"/>
      <c r="S183" s="27"/>
    </row>
    <row r="184" spans="2:19" ht="13.5" x14ac:dyDescent="0.25">
      <c r="B184" s="187"/>
      <c r="C184" s="184"/>
      <c r="D184" s="147"/>
      <c r="E184" s="148"/>
      <c r="F184" s="150" t="e">
        <f>VLOOKUP(D184,폐지및신설교과목록!$C$9:$F$117,3,FALSE)</f>
        <v>#N/A</v>
      </c>
      <c r="G184" s="148"/>
      <c r="H184" s="20">
        <f t="shared" si="12"/>
        <v>0</v>
      </c>
      <c r="I184" s="135" t="e">
        <f>IF(OR(G184="R",G184="NA",G184="F"),"미취득학점",IF(OR(VLOOKUP(H184,폐지및신설교과목록!$C$9:$J$117,8,FALSE)="S",VLOOKUP(H184,폐지및신설교과목록!$C$9:$J$117,8,FALSE)="SA",VLOOKUP(H184,폐지및신설교과목록!$C$9:$J$117,8,FALSE)="A"),"전공선택",IF(OR(VLOOKUP(H184,폐지및신설교과목록!$C$11:$K$117,8,FALSE)="문학사선택교양",VLOOKUP(H184,폐지및신설교과목록!$C$11:$K$117,8,FALSE)="이학사선택교양"),"교양",IF(VLOOKUP(H184,폐지및신설교과목록!$C$9:$J$117,8,FALSE)="NA","전공필수","그외"))))</f>
        <v>#N/A</v>
      </c>
      <c r="J184" s="136" t="e">
        <f>IF(OR(G184="R",G184="NA",G184="F"),"미취득학점",IF(OR(VLOOKUP(H184,폐지및신설교과목록!$C$11:$K$117,8,FALSE)="SA",VLOOKUP(H184,폐지및신설교과목록!$C$11:$K$117,8,FALSE)="A",VLOOKUP(H184,폐지및신설교과목록!$C$11:$K$117,8,FALSE)="S",VLOOKUP(H184,폐지및신설교과목록!$C$11:$K$117,8,FALSE)="문학사선택교양",VLOOKUP(H184,폐지및신설교과목록!$C$11:$K$117,8,FALSE)="이학사선택교양",VLOOKUP(H184,폐지및신설교과목록!$C$11:$K$117,8,FALSE)="NA"),VLOOKUP(H184,폐지및신설교과목록!$C$11:$K$117,8,FALSE),"그외"))</f>
        <v>#N/A</v>
      </c>
      <c r="K184" s="9"/>
      <c r="L184" s="26"/>
      <c r="M184" s="26"/>
      <c r="N184" s="26"/>
      <c r="O184" s="26"/>
      <c r="P184" s="26"/>
      <c r="Q184" s="26"/>
      <c r="R184" s="26"/>
      <c r="S184" s="27"/>
    </row>
    <row r="185" spans="2:19" ht="13.5" x14ac:dyDescent="0.25">
      <c r="B185" s="187"/>
      <c r="C185" s="184"/>
      <c r="D185" s="147"/>
      <c r="E185" s="148"/>
      <c r="F185" s="150" t="e">
        <f>VLOOKUP(D185,폐지및신설교과목록!$C$9:$F$117,3,FALSE)</f>
        <v>#N/A</v>
      </c>
      <c r="G185" s="148"/>
      <c r="H185" s="20">
        <f t="shared" si="12"/>
        <v>0</v>
      </c>
      <c r="I185" s="135" t="e">
        <f>IF(OR(G185="R",G185="NA",G185="F"),"미취득학점",IF(OR(VLOOKUP(H185,폐지및신설교과목록!$C$9:$J$117,8,FALSE)="S",VLOOKUP(H185,폐지및신설교과목록!$C$9:$J$117,8,FALSE)="SA",VLOOKUP(H185,폐지및신설교과목록!$C$9:$J$117,8,FALSE)="A"),"전공선택",IF(OR(VLOOKUP(H185,폐지및신설교과목록!$C$11:$K$117,8,FALSE)="문학사선택교양",VLOOKUP(H185,폐지및신설교과목록!$C$11:$K$117,8,FALSE)="이학사선택교양"),"교양",IF(VLOOKUP(H185,폐지및신설교과목록!$C$9:$J$117,8,FALSE)="NA","전공필수","그외"))))</f>
        <v>#N/A</v>
      </c>
      <c r="J185" s="136" t="e">
        <f>IF(OR(G185="R",G185="NA",G185="F"),"미취득학점",IF(OR(VLOOKUP(H185,폐지및신설교과목록!$C$11:$K$117,8,FALSE)="SA",VLOOKUP(H185,폐지및신설교과목록!$C$11:$K$117,8,FALSE)="A",VLOOKUP(H185,폐지및신설교과목록!$C$11:$K$117,8,FALSE)="S",VLOOKUP(H185,폐지및신설교과목록!$C$11:$K$117,8,FALSE)="문학사선택교양",VLOOKUP(H185,폐지및신설교과목록!$C$11:$K$117,8,FALSE)="이학사선택교양",VLOOKUP(H185,폐지및신설교과목록!$C$11:$K$117,8,FALSE)="NA"),VLOOKUP(H185,폐지및신설교과목록!$C$11:$K$117,8,FALSE),"그외"))</f>
        <v>#N/A</v>
      </c>
      <c r="K185" s="9"/>
      <c r="L185" s="26"/>
      <c r="M185" s="26"/>
      <c r="N185" s="26"/>
      <c r="O185" s="26"/>
      <c r="P185" s="26"/>
      <c r="Q185" s="26"/>
      <c r="R185" s="26"/>
      <c r="S185" s="27"/>
    </row>
    <row r="186" spans="2:19" ht="13.5" x14ac:dyDescent="0.25">
      <c r="B186" s="187"/>
      <c r="C186" s="184"/>
      <c r="D186" s="147"/>
      <c r="E186" s="148"/>
      <c r="F186" s="150" t="e">
        <f>VLOOKUP(D186,폐지및신설교과목록!$C$9:$F$117,3,FALSE)</f>
        <v>#N/A</v>
      </c>
      <c r="G186" s="148"/>
      <c r="H186" s="20">
        <f t="shared" si="12"/>
        <v>0</v>
      </c>
      <c r="I186" s="135" t="e">
        <f>IF(OR(G186="R",G186="NA",G186="F"),"미취득학점",IF(OR(VLOOKUP(H186,폐지및신설교과목록!$C$9:$J$117,8,FALSE)="S",VLOOKUP(H186,폐지및신설교과목록!$C$9:$J$117,8,FALSE)="SA",VLOOKUP(H186,폐지및신설교과목록!$C$9:$J$117,8,FALSE)="A"),"전공선택",IF(OR(VLOOKUP(H186,폐지및신설교과목록!$C$11:$K$117,8,FALSE)="문학사선택교양",VLOOKUP(H186,폐지및신설교과목록!$C$11:$K$117,8,FALSE)="이학사선택교양"),"교양",IF(VLOOKUP(H186,폐지및신설교과목록!$C$9:$J$117,8,FALSE)="NA","전공필수","그외"))))</f>
        <v>#N/A</v>
      </c>
      <c r="J186" s="136" t="e">
        <f>IF(OR(G186="R",G186="NA",G186="F"),"미취득학점",IF(OR(VLOOKUP(H186,폐지및신설교과목록!$C$11:$K$117,8,FALSE)="SA",VLOOKUP(H186,폐지및신설교과목록!$C$11:$K$117,8,FALSE)="A",VLOOKUP(H186,폐지및신설교과목록!$C$11:$K$117,8,FALSE)="S",VLOOKUP(H186,폐지및신설교과목록!$C$11:$K$117,8,FALSE)="문학사선택교양",VLOOKUP(H186,폐지및신설교과목록!$C$11:$K$117,8,FALSE)="이학사선택교양",VLOOKUP(H186,폐지및신설교과목록!$C$11:$K$117,8,FALSE)="NA"),VLOOKUP(H186,폐지및신설교과목록!$C$11:$K$117,8,FALSE),"그외"))</f>
        <v>#N/A</v>
      </c>
      <c r="K186" s="9"/>
      <c r="L186" s="26"/>
      <c r="M186" s="26"/>
      <c r="N186" s="26"/>
      <c r="O186" s="26"/>
      <c r="P186" s="26"/>
      <c r="Q186" s="26"/>
      <c r="R186" s="26"/>
      <c r="S186" s="27"/>
    </row>
    <row r="187" spans="2:19" ht="14.25" thickBot="1" x14ac:dyDescent="0.3">
      <c r="B187" s="188"/>
      <c r="C187" s="185"/>
      <c r="D187" s="28" t="s">
        <v>33</v>
      </c>
      <c r="E187" s="28"/>
      <c r="F187" s="137" t="e">
        <f>SUM(F182:F186)</f>
        <v>#N/A</v>
      </c>
      <c r="G187" s="28"/>
      <c r="H187" s="29"/>
      <c r="I187" s="137"/>
      <c r="J187" s="138"/>
      <c r="K187" s="9"/>
      <c r="L187" s="26"/>
      <c r="M187" s="26"/>
      <c r="N187" s="26"/>
      <c r="O187" s="26"/>
      <c r="P187" s="26"/>
      <c r="Q187" s="26"/>
      <c r="R187" s="26"/>
      <c r="S187" s="27"/>
    </row>
    <row r="188" spans="2:19" ht="35.25" customHeight="1" thickBot="1" x14ac:dyDescent="0.3">
      <c r="B188" s="151"/>
      <c r="C188" s="30"/>
      <c r="D188" s="139"/>
      <c r="E188" s="139"/>
      <c r="F188" s="139"/>
      <c r="G188" s="139"/>
      <c r="H188" s="30"/>
      <c r="I188" s="139"/>
      <c r="J188" s="140"/>
      <c r="K188" s="9"/>
      <c r="L188" s="26"/>
      <c r="M188" s="26"/>
      <c r="N188" s="26"/>
      <c r="O188" s="26"/>
      <c r="P188" s="26"/>
      <c r="Q188" s="26"/>
      <c r="R188" s="26"/>
      <c r="S188" s="27"/>
    </row>
    <row r="189" spans="2:19" ht="14.25" thickBot="1" x14ac:dyDescent="0.3">
      <c r="B189" s="33" t="s">
        <v>0</v>
      </c>
      <c r="C189" s="34" t="s">
        <v>20</v>
      </c>
      <c r="D189" s="35" t="s">
        <v>21</v>
      </c>
      <c r="E189" s="36" t="s">
        <v>22</v>
      </c>
      <c r="F189" s="35" t="s">
        <v>23</v>
      </c>
      <c r="G189" s="36" t="s">
        <v>24</v>
      </c>
      <c r="H189" s="37" t="s">
        <v>25</v>
      </c>
      <c r="I189" s="38" t="s">
        <v>26</v>
      </c>
      <c r="J189" s="39" t="s">
        <v>27</v>
      </c>
      <c r="K189" s="9"/>
      <c r="L189" s="47"/>
      <c r="M189" s="47"/>
      <c r="N189" s="47"/>
      <c r="O189" s="47"/>
      <c r="P189" s="47"/>
      <c r="Q189" s="47"/>
      <c r="R189" s="26"/>
      <c r="S189" s="27"/>
    </row>
    <row r="190" spans="2:19" ht="14.25" thickTop="1" x14ac:dyDescent="0.25">
      <c r="B190" s="186"/>
      <c r="C190" s="180" t="s">
        <v>28</v>
      </c>
      <c r="D190" s="145"/>
      <c r="E190" s="146"/>
      <c r="F190" s="149" t="e">
        <f>VLOOKUP(D190,폐지및신설교과목록!$C$9:$F$117,3,FALSE)</f>
        <v>#N/A</v>
      </c>
      <c r="G190" s="146"/>
      <c r="H190" s="19">
        <f>IF(OR(D190="LIBS151",D190="LIBS152"),"LIBS150",IF(D190="MATH161","MATH221",IF(D190="MATH162","MATH222",IF(OR(D190="COSE101",D190="COSE102"),"EGRN151",D190))))</f>
        <v>0</v>
      </c>
      <c r="I190" s="133" t="e">
        <f>IF(OR(G190="R",G190="NA",G190="F"),"미취득학점",IF(OR(VLOOKUP(H190,폐지및신설교과목록!$C$9:$J$117,8,FALSE)="S",VLOOKUP(H190,폐지및신설교과목록!$C$9:$J$117,8,FALSE)="SA",VLOOKUP(H190,폐지및신설교과목록!$C$9:$J$117,8,FALSE)="A"),"전공선택",IF(OR(VLOOKUP(H190,폐지및신설교과목록!$C$11:$K$117,8,FALSE)="문학사선택교양",VLOOKUP(H190,폐지및신설교과목록!$C$11:$K$117,8,FALSE)="이학사선택교양"),"교양",IF(VLOOKUP(H190,폐지및신설교과목록!$C$9:$J$117,8,FALSE)="NA","전공필수","그외"))))</f>
        <v>#N/A</v>
      </c>
      <c r="J190" s="134" t="e">
        <f>IF(OR(G190="R",G190="NA",G190="F"),"미취득학점",IF(OR(VLOOKUP(H190,폐지및신설교과목록!$C$11:$K$117,8,FALSE)="SA",VLOOKUP(H190,폐지및신설교과목록!$C$11:$K$117,8,FALSE)="A",VLOOKUP(H190,폐지및신설교과목록!$C$11:$K$117,8,FALSE)="S",VLOOKUP(H190,폐지및신설교과목록!$C$11:$K$117,8,FALSE)="문학사선택교양",VLOOKUP(H190,폐지및신설교과목록!$C$11:$K$117,8,FALSE)="이학사선택교양",VLOOKUP(H190,폐지및신설교과목록!$C$11:$K$117,8,FALSE)="NA"),VLOOKUP(H190,폐지및신설교과목록!$C$11:$K$117,8,FALSE),"그외"))</f>
        <v>#N/A</v>
      </c>
      <c r="K190" s="9"/>
      <c r="L190" s="48"/>
      <c r="M190" s="48"/>
      <c r="N190" s="48"/>
      <c r="O190" s="48"/>
      <c r="P190" s="48"/>
      <c r="Q190" s="48"/>
      <c r="R190" s="26"/>
      <c r="S190" s="27"/>
    </row>
    <row r="191" spans="2:19" ht="13.5" x14ac:dyDescent="0.25">
      <c r="B191" s="187"/>
      <c r="C191" s="181"/>
      <c r="D191" s="147"/>
      <c r="E191" s="148"/>
      <c r="F191" s="150" t="e">
        <f>VLOOKUP(D191,폐지및신설교과목록!$C$9:$F$117,3,FALSE)</f>
        <v>#N/A</v>
      </c>
      <c r="G191" s="148"/>
      <c r="H191" s="20">
        <f t="shared" ref="H191:H200" si="13">IF(OR(D191="LIBS151",D191="LIBS152"),"LIBS150",IF(D191="MATH161","MATH221",IF(D191="MATH162","MATH222",IF(OR(D191="COSE101",D191="COSE102"),"EGRN151",D191))))</f>
        <v>0</v>
      </c>
      <c r="I191" s="135" t="e">
        <f>IF(OR(G191="R",G191="NA",G191="F"),"미취득학점",IF(OR(VLOOKUP(H191,폐지및신설교과목록!$C$9:$J$117,8,FALSE)="S",VLOOKUP(H191,폐지및신설교과목록!$C$9:$J$117,8,FALSE)="SA",VLOOKUP(H191,폐지및신설교과목록!$C$9:$J$117,8,FALSE)="A"),"전공선택",IF(OR(VLOOKUP(H191,폐지및신설교과목록!$C$11:$K$117,8,FALSE)="문학사선택교양",VLOOKUP(H191,폐지및신설교과목록!$C$11:$K$117,8,FALSE)="이학사선택교양"),"교양",IF(VLOOKUP(H191,폐지및신설교과목록!$C$9:$J$117,8,FALSE)="NA","전공필수","그외"))))</f>
        <v>#N/A</v>
      </c>
      <c r="J191" s="136" t="e">
        <f>IF(OR(G191="R",G191="NA",G191="F"),"미취득학점",IF(OR(VLOOKUP(H191,폐지및신설교과목록!$C$11:$K$117,8,FALSE)="SA",VLOOKUP(H191,폐지및신설교과목록!$C$11:$K$117,8,FALSE)="A",VLOOKUP(H191,폐지및신설교과목록!$C$11:$K$117,8,FALSE)="S",VLOOKUP(H191,폐지및신설교과목록!$C$11:$K$117,8,FALSE)="문학사선택교양",VLOOKUP(H191,폐지및신설교과목록!$C$11:$K$117,8,FALSE)="이학사선택교양",VLOOKUP(H191,폐지및신설교과목록!$C$11:$K$117,8,FALSE)="NA"),VLOOKUP(H191,폐지및신설교과목록!$C$11:$K$117,8,FALSE),"그외"))</f>
        <v>#N/A</v>
      </c>
      <c r="K191" s="9"/>
      <c r="L191" s="26"/>
      <c r="M191" s="26"/>
      <c r="N191" s="26"/>
      <c r="O191" s="26"/>
      <c r="P191" s="26"/>
      <c r="Q191" s="26"/>
      <c r="R191" s="26"/>
      <c r="S191" s="27"/>
    </row>
    <row r="192" spans="2:19" ht="13.5" x14ac:dyDescent="0.25">
      <c r="B192" s="187"/>
      <c r="C192" s="181"/>
      <c r="D192" s="147"/>
      <c r="E192" s="148"/>
      <c r="F192" s="150" t="e">
        <f>VLOOKUP(D192,폐지및신설교과목록!$C$9:$F$117,3,FALSE)</f>
        <v>#N/A</v>
      </c>
      <c r="G192" s="148"/>
      <c r="H192" s="20">
        <f t="shared" si="13"/>
        <v>0</v>
      </c>
      <c r="I192" s="135" t="e">
        <f>IF(OR(G192="R",G192="NA",G192="F"),"미취득학점",IF(OR(VLOOKUP(H192,폐지및신설교과목록!$C$9:$J$117,8,FALSE)="S",VLOOKUP(H192,폐지및신설교과목록!$C$9:$J$117,8,FALSE)="SA",VLOOKUP(H192,폐지및신설교과목록!$C$9:$J$117,8,FALSE)="A"),"전공선택",IF(OR(VLOOKUP(H192,폐지및신설교과목록!$C$11:$K$117,8,FALSE)="문학사선택교양",VLOOKUP(H192,폐지및신설교과목록!$C$11:$K$117,8,FALSE)="이학사선택교양"),"교양",IF(VLOOKUP(H192,폐지및신설교과목록!$C$9:$J$117,8,FALSE)="NA","전공필수","그외"))))</f>
        <v>#N/A</v>
      </c>
      <c r="J192" s="136" t="e">
        <f>IF(OR(G192="R",G192="NA",G192="F"),"미취득학점",IF(OR(VLOOKUP(H192,폐지및신설교과목록!$C$11:$K$117,8,FALSE)="SA",VLOOKUP(H192,폐지및신설교과목록!$C$11:$K$117,8,FALSE)="A",VLOOKUP(H192,폐지및신설교과목록!$C$11:$K$117,8,FALSE)="S",VLOOKUP(H192,폐지및신설교과목록!$C$11:$K$117,8,FALSE)="문학사선택교양",VLOOKUP(H192,폐지및신설교과목록!$C$11:$K$117,8,FALSE)="이학사선택교양",VLOOKUP(H192,폐지및신설교과목록!$C$11:$K$117,8,FALSE)="NA"),VLOOKUP(H192,폐지및신설교과목록!$C$11:$K$117,8,FALSE),"그외"))</f>
        <v>#N/A</v>
      </c>
      <c r="K192" s="9"/>
      <c r="L192" s="26"/>
      <c r="M192" s="26"/>
      <c r="N192" s="26"/>
      <c r="O192" s="26"/>
      <c r="P192" s="26"/>
      <c r="Q192" s="26"/>
      <c r="R192" s="26"/>
      <c r="S192" s="27"/>
    </row>
    <row r="193" spans="2:19" ht="13.5" x14ac:dyDescent="0.25">
      <c r="B193" s="187"/>
      <c r="C193" s="181"/>
      <c r="D193" s="147"/>
      <c r="E193" s="148"/>
      <c r="F193" s="150" t="e">
        <f>VLOOKUP(D193,폐지및신설교과목록!$C$9:$F$117,3,FALSE)</f>
        <v>#N/A</v>
      </c>
      <c r="G193" s="148"/>
      <c r="H193" s="20">
        <f t="shared" si="13"/>
        <v>0</v>
      </c>
      <c r="I193" s="135" t="e">
        <f>IF(OR(G193="R",G193="NA",G193="F"),"미취득학점",IF(OR(VLOOKUP(H193,폐지및신설교과목록!$C$9:$J$117,8,FALSE)="S",VLOOKUP(H193,폐지및신설교과목록!$C$9:$J$117,8,FALSE)="SA",VLOOKUP(H193,폐지및신설교과목록!$C$9:$J$117,8,FALSE)="A"),"전공선택",IF(OR(VLOOKUP(H193,폐지및신설교과목록!$C$11:$K$117,8,FALSE)="문학사선택교양",VLOOKUP(H193,폐지및신설교과목록!$C$11:$K$117,8,FALSE)="이학사선택교양"),"교양",IF(VLOOKUP(H193,폐지및신설교과목록!$C$9:$J$117,8,FALSE)="NA","전공필수","그외"))))</f>
        <v>#N/A</v>
      </c>
      <c r="J193" s="136" t="e">
        <f>IF(OR(G193="R",G193="NA",G193="F"),"미취득학점",IF(OR(VLOOKUP(H193,폐지및신설교과목록!$C$11:$K$117,8,FALSE)="SA",VLOOKUP(H193,폐지및신설교과목록!$C$11:$K$117,8,FALSE)="A",VLOOKUP(H193,폐지및신설교과목록!$C$11:$K$117,8,FALSE)="S",VLOOKUP(H193,폐지및신설교과목록!$C$11:$K$117,8,FALSE)="문학사선택교양",VLOOKUP(H193,폐지및신설교과목록!$C$11:$K$117,8,FALSE)="이학사선택교양",VLOOKUP(H193,폐지및신설교과목록!$C$11:$K$117,8,FALSE)="NA"),VLOOKUP(H193,폐지및신설교과목록!$C$11:$K$117,8,FALSE),"그외"))</f>
        <v>#N/A</v>
      </c>
      <c r="K193" s="9"/>
      <c r="L193" s="26"/>
      <c r="M193" s="26"/>
      <c r="N193" s="26"/>
      <c r="O193" s="26"/>
      <c r="P193" s="26"/>
      <c r="Q193" s="26"/>
      <c r="R193" s="26"/>
      <c r="S193" s="27"/>
    </row>
    <row r="194" spans="2:19" ht="13.5" x14ac:dyDescent="0.25">
      <c r="B194" s="187"/>
      <c r="C194" s="181"/>
      <c r="D194" s="147"/>
      <c r="E194" s="148"/>
      <c r="F194" s="150" t="e">
        <f>VLOOKUP(D194,폐지및신설교과목록!$C$9:$F$117,3,FALSE)</f>
        <v>#N/A</v>
      </c>
      <c r="G194" s="148"/>
      <c r="H194" s="20">
        <f t="shared" si="13"/>
        <v>0</v>
      </c>
      <c r="I194" s="135" t="e">
        <f>IF(OR(G194="R",G194="NA",G194="F"),"미취득학점",IF(OR(VLOOKUP(H194,폐지및신설교과목록!$C$9:$J$117,8,FALSE)="S",VLOOKUP(H194,폐지및신설교과목록!$C$9:$J$117,8,FALSE)="SA",VLOOKUP(H194,폐지및신설교과목록!$C$9:$J$117,8,FALSE)="A"),"전공선택",IF(OR(VLOOKUP(H194,폐지및신설교과목록!$C$11:$K$117,8,FALSE)="문학사선택교양",VLOOKUP(H194,폐지및신설교과목록!$C$11:$K$117,8,FALSE)="이학사선택교양"),"교양",IF(VLOOKUP(H194,폐지및신설교과목록!$C$9:$J$117,8,FALSE)="NA","전공필수","그외"))))</f>
        <v>#N/A</v>
      </c>
      <c r="J194" s="136" t="e">
        <f>IF(OR(G194="R",G194="NA",G194="F"),"미취득학점",IF(OR(VLOOKUP(H194,폐지및신설교과목록!$C$11:$K$117,8,FALSE)="SA",VLOOKUP(H194,폐지및신설교과목록!$C$11:$K$117,8,FALSE)="A",VLOOKUP(H194,폐지및신설교과목록!$C$11:$K$117,8,FALSE)="S",VLOOKUP(H194,폐지및신설교과목록!$C$11:$K$117,8,FALSE)="문학사선택교양",VLOOKUP(H194,폐지및신설교과목록!$C$11:$K$117,8,FALSE)="이학사선택교양",VLOOKUP(H194,폐지및신설교과목록!$C$11:$K$117,8,FALSE)="NA"),VLOOKUP(H194,폐지및신설교과목록!$C$11:$K$117,8,FALSE),"그외"))</f>
        <v>#N/A</v>
      </c>
      <c r="K194" s="9"/>
      <c r="L194" s="26"/>
      <c r="M194" s="26"/>
      <c r="N194" s="26"/>
      <c r="O194" s="26"/>
      <c r="P194" s="26"/>
      <c r="Q194" s="26"/>
      <c r="R194" s="26"/>
      <c r="S194" s="27"/>
    </row>
    <row r="195" spans="2:19" ht="13.5" x14ac:dyDescent="0.25">
      <c r="B195" s="187"/>
      <c r="C195" s="181"/>
      <c r="D195" s="147"/>
      <c r="E195" s="148"/>
      <c r="F195" s="150" t="e">
        <f>VLOOKUP(D195,폐지및신설교과목록!$C$9:$F$117,3,FALSE)</f>
        <v>#N/A</v>
      </c>
      <c r="G195" s="148"/>
      <c r="H195" s="20">
        <f t="shared" si="13"/>
        <v>0</v>
      </c>
      <c r="I195" s="135" t="e">
        <f>IF(OR(G195="R",G195="NA",G195="F"),"미취득학점",IF(OR(VLOOKUP(H195,폐지및신설교과목록!$C$9:$J$117,8,FALSE)="S",VLOOKUP(H195,폐지및신설교과목록!$C$9:$J$117,8,FALSE)="SA",VLOOKUP(H195,폐지및신설교과목록!$C$9:$J$117,8,FALSE)="A"),"전공선택",IF(OR(VLOOKUP(H195,폐지및신설교과목록!$C$11:$K$117,8,FALSE)="문학사선택교양",VLOOKUP(H195,폐지및신설교과목록!$C$11:$K$117,8,FALSE)="이학사선택교양"),"교양",IF(VLOOKUP(H195,폐지및신설교과목록!$C$9:$J$117,8,FALSE)="NA","전공필수","그외"))))</f>
        <v>#N/A</v>
      </c>
      <c r="J195" s="136" t="e">
        <f>IF(OR(G195="R",G195="NA",G195="F"),"미취득학점",IF(OR(VLOOKUP(H195,폐지및신설교과목록!$C$11:$K$117,8,FALSE)="SA",VLOOKUP(H195,폐지및신설교과목록!$C$11:$K$117,8,FALSE)="A",VLOOKUP(H195,폐지및신설교과목록!$C$11:$K$117,8,FALSE)="S",VLOOKUP(H195,폐지및신설교과목록!$C$11:$K$117,8,FALSE)="문학사선택교양",VLOOKUP(H195,폐지및신설교과목록!$C$11:$K$117,8,FALSE)="이학사선택교양",VLOOKUP(H195,폐지및신설교과목록!$C$11:$K$117,8,FALSE)="NA"),VLOOKUP(H195,폐지및신설교과목록!$C$11:$K$117,8,FALSE),"그외"))</f>
        <v>#N/A</v>
      </c>
      <c r="K195" s="9"/>
      <c r="L195" s="26"/>
      <c r="M195" s="26"/>
      <c r="N195" s="26"/>
      <c r="O195" s="26"/>
      <c r="P195" s="26"/>
      <c r="Q195" s="26"/>
      <c r="R195" s="26"/>
      <c r="S195" s="27"/>
    </row>
    <row r="196" spans="2:19" ht="13.5" x14ac:dyDescent="0.25">
      <c r="B196" s="187"/>
      <c r="C196" s="181"/>
      <c r="D196" s="147"/>
      <c r="E196" s="148"/>
      <c r="F196" s="150" t="e">
        <f>VLOOKUP(D196,폐지및신설교과목록!$C$9:$F$117,3,FALSE)</f>
        <v>#N/A</v>
      </c>
      <c r="G196" s="148"/>
      <c r="H196" s="20">
        <f t="shared" si="13"/>
        <v>0</v>
      </c>
      <c r="I196" s="135" t="e">
        <f>IF(OR(G196="R",G196="NA",G196="F"),"미취득학점",IF(OR(VLOOKUP(H196,폐지및신설교과목록!$C$9:$J$117,8,FALSE)="S",VLOOKUP(H196,폐지및신설교과목록!$C$9:$J$117,8,FALSE)="SA",VLOOKUP(H196,폐지및신설교과목록!$C$9:$J$117,8,FALSE)="A"),"전공선택",IF(OR(VLOOKUP(H196,폐지및신설교과목록!$C$11:$K$117,8,FALSE)="문학사선택교양",VLOOKUP(H196,폐지및신설교과목록!$C$11:$K$117,8,FALSE)="이학사선택교양"),"교양",IF(VLOOKUP(H196,폐지및신설교과목록!$C$9:$J$117,8,FALSE)="NA","전공필수","그외"))))</f>
        <v>#N/A</v>
      </c>
      <c r="J196" s="136" t="e">
        <f>IF(OR(G196="R",G196="NA",G196="F"),"미취득학점",IF(OR(VLOOKUP(H196,폐지및신설교과목록!$C$11:$K$117,8,FALSE)="SA",VLOOKUP(H196,폐지및신설교과목록!$C$11:$K$117,8,FALSE)="A",VLOOKUP(H196,폐지및신설교과목록!$C$11:$K$117,8,FALSE)="S",VLOOKUP(H196,폐지및신설교과목록!$C$11:$K$117,8,FALSE)="문학사선택교양",VLOOKUP(H196,폐지및신설교과목록!$C$11:$K$117,8,FALSE)="이학사선택교양",VLOOKUP(H196,폐지및신설교과목록!$C$11:$K$117,8,FALSE)="NA"),VLOOKUP(H196,폐지및신설교과목록!$C$11:$K$117,8,FALSE),"그외"))</f>
        <v>#N/A</v>
      </c>
      <c r="K196" s="9"/>
      <c r="L196" s="26"/>
      <c r="M196" s="26"/>
      <c r="N196" s="26"/>
      <c r="O196" s="26"/>
      <c r="P196" s="26"/>
      <c r="Q196" s="26"/>
      <c r="R196" s="26"/>
      <c r="S196" s="27"/>
    </row>
    <row r="197" spans="2:19" ht="13.5" x14ac:dyDescent="0.25">
      <c r="B197" s="187"/>
      <c r="C197" s="181"/>
      <c r="D197" s="147"/>
      <c r="E197" s="148"/>
      <c r="F197" s="150" t="e">
        <f>VLOOKUP(D197,폐지및신설교과목록!$C$9:$F$117,3,FALSE)</f>
        <v>#N/A</v>
      </c>
      <c r="G197" s="148"/>
      <c r="H197" s="20">
        <f t="shared" si="13"/>
        <v>0</v>
      </c>
      <c r="I197" s="135" t="e">
        <f>IF(OR(G197="R",G197="NA",G197="F"),"미취득학점",IF(OR(VLOOKUP(H197,폐지및신설교과목록!$C$9:$J$117,8,FALSE)="S",VLOOKUP(H197,폐지및신설교과목록!$C$9:$J$117,8,FALSE)="SA",VLOOKUP(H197,폐지및신설교과목록!$C$9:$J$117,8,FALSE)="A"),"전공선택",IF(OR(VLOOKUP(H197,폐지및신설교과목록!$C$11:$K$117,8,FALSE)="문학사선택교양",VLOOKUP(H197,폐지및신설교과목록!$C$11:$K$117,8,FALSE)="이학사선택교양"),"교양",IF(VLOOKUP(H197,폐지및신설교과목록!$C$9:$J$117,8,FALSE)="NA","전공필수","그외"))))</f>
        <v>#N/A</v>
      </c>
      <c r="J197" s="136" t="e">
        <f>IF(OR(G197="R",G197="NA",G197="F"),"미취득학점",IF(OR(VLOOKUP(H197,폐지및신설교과목록!$C$11:$K$117,8,FALSE)="SA",VLOOKUP(H197,폐지및신설교과목록!$C$11:$K$117,8,FALSE)="A",VLOOKUP(H197,폐지및신설교과목록!$C$11:$K$117,8,FALSE)="S",VLOOKUP(H197,폐지및신설교과목록!$C$11:$K$117,8,FALSE)="문학사선택교양",VLOOKUP(H197,폐지및신설교과목록!$C$11:$K$117,8,FALSE)="이학사선택교양",VLOOKUP(H197,폐지및신설교과목록!$C$11:$K$117,8,FALSE)="NA"),VLOOKUP(H197,폐지및신설교과목록!$C$11:$K$117,8,FALSE),"그외"))</f>
        <v>#N/A</v>
      </c>
      <c r="K197" s="9"/>
      <c r="L197" s="26"/>
      <c r="M197" s="26"/>
      <c r="N197" s="26"/>
      <c r="O197" s="26"/>
      <c r="P197" s="26"/>
      <c r="Q197" s="26"/>
      <c r="R197" s="26"/>
      <c r="S197" s="27"/>
    </row>
    <row r="198" spans="2:19" ht="13.5" x14ac:dyDescent="0.25">
      <c r="B198" s="187"/>
      <c r="C198" s="181"/>
      <c r="D198" s="147"/>
      <c r="E198" s="148"/>
      <c r="F198" s="150" t="e">
        <f>VLOOKUP(D198,폐지및신설교과목록!$C$9:$F$117,3,FALSE)</f>
        <v>#N/A</v>
      </c>
      <c r="G198" s="148"/>
      <c r="H198" s="20">
        <f t="shared" si="13"/>
        <v>0</v>
      </c>
      <c r="I198" s="135" t="e">
        <f>IF(OR(G198="R",G198="NA",G198="F"),"미취득학점",IF(OR(VLOOKUP(H198,폐지및신설교과목록!$C$9:$J$117,8,FALSE)="S",VLOOKUP(H198,폐지및신설교과목록!$C$9:$J$117,8,FALSE)="SA",VLOOKUP(H198,폐지및신설교과목록!$C$9:$J$117,8,FALSE)="A"),"전공선택",IF(OR(VLOOKUP(H198,폐지및신설교과목록!$C$11:$K$117,8,FALSE)="문학사선택교양",VLOOKUP(H198,폐지및신설교과목록!$C$11:$K$117,8,FALSE)="이학사선택교양"),"교양",IF(VLOOKUP(H198,폐지및신설교과목록!$C$9:$J$117,8,FALSE)="NA","전공필수","그외"))))</f>
        <v>#N/A</v>
      </c>
      <c r="J198" s="136" t="e">
        <f>IF(OR(G198="R",G198="NA",G198="F"),"미취득학점",IF(OR(VLOOKUP(H198,폐지및신설교과목록!$C$11:$K$117,8,FALSE)="SA",VLOOKUP(H198,폐지및신설교과목록!$C$11:$K$117,8,FALSE)="A",VLOOKUP(H198,폐지및신설교과목록!$C$11:$K$117,8,FALSE)="S",VLOOKUP(H198,폐지및신설교과목록!$C$11:$K$117,8,FALSE)="문학사선택교양",VLOOKUP(H198,폐지및신설교과목록!$C$11:$K$117,8,FALSE)="이학사선택교양",VLOOKUP(H198,폐지및신설교과목록!$C$11:$K$117,8,FALSE)="NA"),VLOOKUP(H198,폐지및신설교과목록!$C$11:$K$117,8,FALSE),"그외"))</f>
        <v>#N/A</v>
      </c>
      <c r="K198" s="9"/>
      <c r="L198" s="26"/>
      <c r="M198" s="26"/>
      <c r="N198" s="26"/>
      <c r="O198" s="26"/>
      <c r="P198" s="26"/>
      <c r="Q198" s="26"/>
      <c r="R198" s="26"/>
      <c r="S198" s="27"/>
    </row>
    <row r="199" spans="2:19" ht="13.5" x14ac:dyDescent="0.25">
      <c r="B199" s="187"/>
      <c r="C199" s="181"/>
      <c r="D199" s="147"/>
      <c r="E199" s="148"/>
      <c r="F199" s="150" t="e">
        <f>VLOOKUP(D199,폐지및신설교과목록!$C$9:$F$117,3,FALSE)</f>
        <v>#N/A</v>
      </c>
      <c r="G199" s="148"/>
      <c r="H199" s="20">
        <f t="shared" si="13"/>
        <v>0</v>
      </c>
      <c r="I199" s="135" t="e">
        <f>IF(OR(G199="R",G199="NA",G199="F"),"미취득학점",IF(OR(VLOOKUP(H199,폐지및신설교과목록!$C$9:$J$117,8,FALSE)="S",VLOOKUP(H199,폐지및신설교과목록!$C$9:$J$117,8,FALSE)="SA",VLOOKUP(H199,폐지및신설교과목록!$C$9:$J$117,8,FALSE)="A"),"전공선택",IF(OR(VLOOKUP(H199,폐지및신설교과목록!$C$11:$K$117,8,FALSE)="문학사선택교양",VLOOKUP(H199,폐지및신설교과목록!$C$11:$K$117,8,FALSE)="이학사선택교양"),"교양",IF(VLOOKUP(H199,폐지및신설교과목록!$C$9:$J$117,8,FALSE)="NA","전공필수","그외"))))</f>
        <v>#N/A</v>
      </c>
      <c r="J199" s="136" t="e">
        <f>IF(OR(G199="R",G199="NA",G199="F"),"미취득학점",IF(OR(VLOOKUP(H199,폐지및신설교과목록!$C$11:$K$117,8,FALSE)="SA",VLOOKUP(H199,폐지및신설교과목록!$C$11:$K$117,8,FALSE)="A",VLOOKUP(H199,폐지및신설교과목록!$C$11:$K$117,8,FALSE)="S",VLOOKUP(H199,폐지및신설교과목록!$C$11:$K$117,8,FALSE)="문학사선택교양",VLOOKUP(H199,폐지및신설교과목록!$C$11:$K$117,8,FALSE)="이학사선택교양",VLOOKUP(H199,폐지및신설교과목록!$C$11:$K$117,8,FALSE)="NA"),VLOOKUP(H199,폐지및신설교과목록!$C$11:$K$117,8,FALSE),"그외"))</f>
        <v>#N/A</v>
      </c>
      <c r="K199" s="9"/>
      <c r="L199" s="26"/>
      <c r="M199" s="26"/>
      <c r="N199" s="26"/>
      <c r="O199" s="26"/>
      <c r="P199" s="26"/>
      <c r="Q199" s="26"/>
      <c r="R199" s="26"/>
      <c r="S199" s="27"/>
    </row>
    <row r="200" spans="2:19" ht="13.5" x14ac:dyDescent="0.25">
      <c r="B200" s="187"/>
      <c r="C200" s="181"/>
      <c r="D200" s="147"/>
      <c r="E200" s="148"/>
      <c r="F200" s="150" t="e">
        <f>VLOOKUP(D200,폐지및신설교과목록!$C$9:$F$117,3,FALSE)</f>
        <v>#N/A</v>
      </c>
      <c r="G200" s="148"/>
      <c r="H200" s="20">
        <f t="shared" si="13"/>
        <v>0</v>
      </c>
      <c r="I200" s="135" t="e">
        <f>IF(OR(G200="R",G200="NA",G200="F"),"미취득학점",IF(OR(VLOOKUP(H200,폐지및신설교과목록!$C$9:$J$117,8,FALSE)="S",VLOOKUP(H200,폐지및신설교과목록!$C$9:$J$117,8,FALSE)="SA",VLOOKUP(H200,폐지및신설교과목록!$C$9:$J$117,8,FALSE)="A"),"전공선택",IF(OR(VLOOKUP(H200,폐지및신설교과목록!$C$11:$K$117,8,FALSE)="문학사선택교양",VLOOKUP(H200,폐지및신설교과목록!$C$11:$K$117,8,FALSE)="이학사선택교양"),"교양",IF(VLOOKUP(H200,폐지및신설교과목록!$C$9:$J$117,8,FALSE)="NA","전공필수","그외"))))</f>
        <v>#N/A</v>
      </c>
      <c r="J200" s="136" t="e">
        <f>IF(OR(G200="R",G200="NA",G200="F"),"미취득학점",IF(OR(VLOOKUP(H200,폐지및신설교과목록!$C$11:$K$117,8,FALSE)="SA",VLOOKUP(H200,폐지및신설교과목록!$C$11:$K$117,8,FALSE)="A",VLOOKUP(H200,폐지및신설교과목록!$C$11:$K$117,8,FALSE)="S",VLOOKUP(H200,폐지및신설교과목록!$C$11:$K$117,8,FALSE)="문학사선택교양",VLOOKUP(H200,폐지및신설교과목록!$C$11:$K$117,8,FALSE)="이학사선택교양",VLOOKUP(H200,폐지및신설교과목록!$C$11:$K$117,8,FALSE)="NA"),VLOOKUP(H200,폐지및신설교과목록!$C$11:$K$117,8,FALSE),"그외"))</f>
        <v>#N/A</v>
      </c>
      <c r="K200" s="9"/>
      <c r="L200" s="26"/>
      <c r="M200" s="26"/>
      <c r="N200" s="26"/>
      <c r="O200" s="26"/>
      <c r="P200" s="26"/>
      <c r="Q200" s="26"/>
      <c r="R200" s="26"/>
      <c r="S200" s="27"/>
    </row>
    <row r="201" spans="2:19" ht="14.25" thickBot="1" x14ac:dyDescent="0.3">
      <c r="B201" s="188"/>
      <c r="C201" s="182"/>
      <c r="D201" s="28" t="s">
        <v>33</v>
      </c>
      <c r="E201" s="28"/>
      <c r="F201" s="137" t="e">
        <f>SUM(F190:F200)</f>
        <v>#N/A</v>
      </c>
      <c r="G201" s="28"/>
      <c r="H201" s="29"/>
      <c r="I201" s="137"/>
      <c r="J201" s="138"/>
      <c r="K201" s="9"/>
      <c r="L201" s="26"/>
      <c r="M201" s="26"/>
      <c r="N201" s="26"/>
      <c r="O201" s="26"/>
      <c r="P201" s="26"/>
      <c r="Q201" s="26"/>
      <c r="R201" s="26"/>
      <c r="S201" s="27"/>
    </row>
    <row r="202" spans="2:19" ht="9" customHeight="1" thickBot="1" x14ac:dyDescent="0.3">
      <c r="B202" s="151"/>
      <c r="C202" s="30"/>
      <c r="D202" s="139"/>
      <c r="E202" s="139"/>
      <c r="F202" s="139"/>
      <c r="G202" s="139"/>
      <c r="H202" s="30"/>
      <c r="I202" s="139"/>
      <c r="J202" s="140"/>
      <c r="K202" s="9"/>
      <c r="L202" s="26"/>
      <c r="M202" s="26"/>
      <c r="N202" s="26"/>
      <c r="O202" s="26"/>
      <c r="P202" s="26"/>
      <c r="Q202" s="26"/>
      <c r="R202" s="26"/>
      <c r="S202" s="27"/>
    </row>
    <row r="203" spans="2:19" ht="14.25" thickBot="1" x14ac:dyDescent="0.3">
      <c r="B203" s="33" t="s">
        <v>0</v>
      </c>
      <c r="C203" s="34" t="s">
        <v>20</v>
      </c>
      <c r="D203" s="35" t="s">
        <v>21</v>
      </c>
      <c r="E203" s="36" t="s">
        <v>22</v>
      </c>
      <c r="F203" s="35" t="s">
        <v>23</v>
      </c>
      <c r="G203" s="36" t="s">
        <v>24</v>
      </c>
      <c r="H203" s="37" t="s">
        <v>34</v>
      </c>
      <c r="I203" s="38" t="s">
        <v>26</v>
      </c>
      <c r="J203" s="39" t="s">
        <v>27</v>
      </c>
      <c r="K203" s="9"/>
      <c r="L203" s="26"/>
      <c r="M203" s="26"/>
      <c r="N203" s="26"/>
      <c r="O203" s="26"/>
      <c r="P203" s="26"/>
      <c r="Q203" s="26"/>
      <c r="R203" s="26"/>
      <c r="S203" s="27"/>
    </row>
    <row r="204" spans="2:19" ht="14.25" customHeight="1" thickTop="1" x14ac:dyDescent="0.25">
      <c r="B204" s="186"/>
      <c r="C204" s="183" t="s">
        <v>35</v>
      </c>
      <c r="D204" s="145"/>
      <c r="E204" s="146"/>
      <c r="F204" s="149" t="e">
        <f>VLOOKUP(D204,폐지및신설교과목록!$C$9:$F$117,3,FALSE)</f>
        <v>#N/A</v>
      </c>
      <c r="G204" s="146"/>
      <c r="H204" s="19">
        <f t="shared" ref="H204:H208" si="14">IF(OR(D204="LIBS151",D204="LIBS152"),"LIBS150",IF(D204="MATH161","MATH221",IF(D204="MATH162","MATH222",IF(OR(D204="COSE101",D204="COSE102"),"EGRN151",D204))))</f>
        <v>0</v>
      </c>
      <c r="I204" s="133" t="e">
        <f>IF(OR(G204="R",G204="NA",G204="F"),"미취득학점",IF(OR(VLOOKUP(H204,폐지및신설교과목록!$C$9:$J$117,8,FALSE)="S",VLOOKUP(H204,폐지및신설교과목록!$C$9:$J$117,8,FALSE)="SA",VLOOKUP(H204,폐지및신설교과목록!$C$9:$J$117,8,FALSE)="A"),"전공선택",IF(OR(VLOOKUP(H204,폐지및신설교과목록!$C$11:$K$117,8,FALSE)="문학사선택교양",VLOOKUP(H204,폐지및신설교과목록!$C$11:$K$117,8,FALSE)="이학사선택교양"),"교양",IF(VLOOKUP(H204,폐지및신설교과목록!$C$9:$J$117,8,FALSE)="NA","전공필수","그외"))))</f>
        <v>#N/A</v>
      </c>
      <c r="J204" s="134" t="e">
        <f>IF(OR(G204="R",G204="NA",G204="F"),"미취득학점",IF(OR(VLOOKUP(H204,폐지및신설교과목록!$C$11:$K$117,8,FALSE)="SA",VLOOKUP(H204,폐지및신설교과목록!$C$11:$K$117,8,FALSE)="A",VLOOKUP(H204,폐지및신설교과목록!$C$11:$K$117,8,FALSE)="S",VLOOKUP(H204,폐지및신설교과목록!$C$11:$K$117,8,FALSE)="문학사선택교양",VLOOKUP(H204,폐지및신설교과목록!$C$11:$K$117,8,FALSE)="이학사선택교양",VLOOKUP(H204,폐지및신설교과목록!$C$11:$K$117,8,FALSE)="NA"),VLOOKUP(H204,폐지및신설교과목록!$C$11:$K$117,8,FALSE),"그외"))</f>
        <v>#N/A</v>
      </c>
      <c r="K204" s="9"/>
      <c r="L204" s="26"/>
      <c r="M204" s="26"/>
      <c r="N204" s="26"/>
      <c r="O204" s="26"/>
      <c r="P204" s="26"/>
      <c r="Q204" s="26"/>
      <c r="R204" s="26"/>
      <c r="S204" s="27"/>
    </row>
    <row r="205" spans="2:19" ht="13.5" x14ac:dyDescent="0.25">
      <c r="B205" s="187"/>
      <c r="C205" s="184"/>
      <c r="D205" s="147"/>
      <c r="E205" s="148"/>
      <c r="F205" s="150" t="e">
        <f>VLOOKUP(D205,폐지및신설교과목록!$C$9:$F$117,3,FALSE)</f>
        <v>#N/A</v>
      </c>
      <c r="G205" s="148"/>
      <c r="H205" s="20">
        <f t="shared" si="14"/>
        <v>0</v>
      </c>
      <c r="I205" s="135" t="e">
        <f>IF(OR(G205="R",G205="NA",G205="F"),"미취득학점",IF(OR(VLOOKUP(H205,폐지및신설교과목록!$C$9:$J$117,8,FALSE)="S",VLOOKUP(H205,폐지및신설교과목록!$C$9:$J$117,8,FALSE)="SA",VLOOKUP(H205,폐지및신설교과목록!$C$9:$J$117,8,FALSE)="A"),"전공선택",IF(OR(VLOOKUP(H205,폐지및신설교과목록!$C$11:$K$117,8,FALSE)="문학사선택교양",VLOOKUP(H205,폐지및신설교과목록!$C$11:$K$117,8,FALSE)="이학사선택교양"),"교양",IF(VLOOKUP(H205,폐지및신설교과목록!$C$9:$J$117,8,FALSE)="NA","전공필수","그외"))))</f>
        <v>#N/A</v>
      </c>
      <c r="J205" s="136" t="e">
        <f>IF(OR(G205="R",G205="NA",G205="F"),"미취득학점",IF(OR(VLOOKUP(H205,폐지및신설교과목록!$C$11:$K$117,8,FALSE)="SA",VLOOKUP(H205,폐지및신설교과목록!$C$11:$K$117,8,FALSE)="A",VLOOKUP(H205,폐지및신설교과목록!$C$11:$K$117,8,FALSE)="S",VLOOKUP(H205,폐지및신설교과목록!$C$11:$K$117,8,FALSE)="문학사선택교양",VLOOKUP(H205,폐지및신설교과목록!$C$11:$K$117,8,FALSE)="이학사선택교양",VLOOKUP(H205,폐지및신설교과목록!$C$11:$K$117,8,FALSE)="NA"),VLOOKUP(H205,폐지및신설교과목록!$C$11:$K$117,8,FALSE),"그외"))</f>
        <v>#N/A</v>
      </c>
      <c r="K205" s="9"/>
      <c r="L205" s="26"/>
      <c r="M205" s="26"/>
      <c r="N205" s="26"/>
      <c r="O205" s="26"/>
      <c r="P205" s="26"/>
      <c r="Q205" s="26"/>
      <c r="R205" s="26"/>
      <c r="S205" s="27"/>
    </row>
    <row r="206" spans="2:19" ht="13.5" x14ac:dyDescent="0.25">
      <c r="B206" s="187"/>
      <c r="C206" s="184"/>
      <c r="D206" s="147"/>
      <c r="E206" s="148"/>
      <c r="F206" s="150" t="e">
        <f>VLOOKUP(D206,폐지및신설교과목록!$C$9:$F$117,3,FALSE)</f>
        <v>#N/A</v>
      </c>
      <c r="G206" s="148"/>
      <c r="H206" s="20">
        <f t="shared" si="14"/>
        <v>0</v>
      </c>
      <c r="I206" s="135" t="e">
        <f>IF(OR(G206="R",G206="NA",G206="F"),"미취득학점",IF(OR(VLOOKUP(H206,폐지및신설교과목록!$C$9:$J$117,8,FALSE)="S",VLOOKUP(H206,폐지및신설교과목록!$C$9:$J$117,8,FALSE)="SA",VLOOKUP(H206,폐지및신설교과목록!$C$9:$J$117,8,FALSE)="A"),"전공선택",IF(OR(VLOOKUP(H206,폐지및신설교과목록!$C$11:$K$117,8,FALSE)="문학사선택교양",VLOOKUP(H206,폐지및신설교과목록!$C$11:$K$117,8,FALSE)="이학사선택교양"),"교양",IF(VLOOKUP(H206,폐지및신설교과목록!$C$9:$J$117,8,FALSE)="NA","전공필수","그외"))))</f>
        <v>#N/A</v>
      </c>
      <c r="J206" s="136" t="e">
        <f>IF(OR(G206="R",G206="NA",G206="F"),"미취득학점",IF(OR(VLOOKUP(H206,폐지및신설교과목록!$C$11:$K$117,8,FALSE)="SA",VLOOKUP(H206,폐지및신설교과목록!$C$11:$K$117,8,FALSE)="A",VLOOKUP(H206,폐지및신설교과목록!$C$11:$K$117,8,FALSE)="S",VLOOKUP(H206,폐지및신설교과목록!$C$11:$K$117,8,FALSE)="문학사선택교양",VLOOKUP(H206,폐지및신설교과목록!$C$11:$K$117,8,FALSE)="이학사선택교양",VLOOKUP(H206,폐지및신설교과목록!$C$11:$K$117,8,FALSE)="NA"),VLOOKUP(H206,폐지및신설교과목록!$C$11:$K$117,8,FALSE),"그외"))</f>
        <v>#N/A</v>
      </c>
      <c r="K206" s="9"/>
      <c r="L206" s="26"/>
      <c r="M206" s="26"/>
      <c r="N206" s="26"/>
      <c r="O206" s="26"/>
      <c r="P206" s="26"/>
      <c r="Q206" s="26"/>
      <c r="R206" s="26"/>
      <c r="S206" s="27"/>
    </row>
    <row r="207" spans="2:19" ht="13.5" x14ac:dyDescent="0.25">
      <c r="B207" s="187"/>
      <c r="C207" s="184"/>
      <c r="D207" s="147"/>
      <c r="E207" s="148"/>
      <c r="F207" s="150" t="e">
        <f>VLOOKUP(D207,폐지및신설교과목록!$C$9:$F$117,3,FALSE)</f>
        <v>#N/A</v>
      </c>
      <c r="G207" s="148"/>
      <c r="H207" s="20">
        <f t="shared" si="14"/>
        <v>0</v>
      </c>
      <c r="I207" s="135" t="e">
        <f>IF(OR(G207="R",G207="NA",G207="F"),"미취득학점",IF(OR(VLOOKUP(H207,폐지및신설교과목록!$C$9:$J$117,8,FALSE)="S",VLOOKUP(H207,폐지및신설교과목록!$C$9:$J$117,8,FALSE)="SA",VLOOKUP(H207,폐지및신설교과목록!$C$9:$J$117,8,FALSE)="A"),"전공선택",IF(OR(VLOOKUP(H207,폐지및신설교과목록!$C$11:$K$117,8,FALSE)="문학사선택교양",VLOOKUP(H207,폐지및신설교과목록!$C$11:$K$117,8,FALSE)="이학사선택교양"),"교양",IF(VLOOKUP(H207,폐지및신설교과목록!$C$9:$J$117,8,FALSE)="NA","전공필수","그외"))))</f>
        <v>#N/A</v>
      </c>
      <c r="J207" s="136" t="e">
        <f>IF(OR(G207="R",G207="NA",G207="F"),"미취득학점",IF(OR(VLOOKUP(H207,폐지및신설교과목록!$C$11:$K$117,8,FALSE)="SA",VLOOKUP(H207,폐지및신설교과목록!$C$11:$K$117,8,FALSE)="A",VLOOKUP(H207,폐지및신설교과목록!$C$11:$K$117,8,FALSE)="S",VLOOKUP(H207,폐지및신설교과목록!$C$11:$K$117,8,FALSE)="문학사선택교양",VLOOKUP(H207,폐지및신설교과목록!$C$11:$K$117,8,FALSE)="이학사선택교양",VLOOKUP(H207,폐지및신설교과목록!$C$11:$K$117,8,FALSE)="NA"),VLOOKUP(H207,폐지및신설교과목록!$C$11:$K$117,8,FALSE),"그외"))</f>
        <v>#N/A</v>
      </c>
      <c r="K207" s="9"/>
      <c r="L207" s="26"/>
      <c r="M207" s="26"/>
      <c r="N207" s="26"/>
      <c r="O207" s="26"/>
      <c r="P207" s="26"/>
      <c r="Q207" s="26"/>
      <c r="R207" s="26"/>
      <c r="S207" s="27"/>
    </row>
    <row r="208" spans="2:19" ht="13.5" x14ac:dyDescent="0.25">
      <c r="B208" s="187"/>
      <c r="C208" s="184"/>
      <c r="D208" s="147"/>
      <c r="E208" s="148"/>
      <c r="F208" s="150" t="e">
        <f>VLOOKUP(D208,폐지및신설교과목록!$C$9:$F$117,3,FALSE)</f>
        <v>#N/A</v>
      </c>
      <c r="G208" s="148"/>
      <c r="H208" s="20">
        <f t="shared" si="14"/>
        <v>0</v>
      </c>
      <c r="I208" s="135" t="e">
        <f>IF(OR(G208="R",G208="NA",G208="F"),"미취득학점",IF(OR(VLOOKUP(H208,폐지및신설교과목록!$C$9:$J$117,8,FALSE)="S",VLOOKUP(H208,폐지및신설교과목록!$C$9:$J$117,8,FALSE)="SA",VLOOKUP(H208,폐지및신설교과목록!$C$9:$J$117,8,FALSE)="A"),"전공선택",IF(OR(VLOOKUP(H208,폐지및신설교과목록!$C$11:$K$117,8,FALSE)="문학사선택교양",VLOOKUP(H208,폐지및신설교과목록!$C$11:$K$117,8,FALSE)="이학사선택교양"),"교양",IF(VLOOKUP(H208,폐지및신설교과목록!$C$9:$J$117,8,FALSE)="NA","전공필수","그외"))))</f>
        <v>#N/A</v>
      </c>
      <c r="J208" s="136" t="e">
        <f>IF(OR(G208="R",G208="NA",G208="F"),"미취득학점",IF(OR(VLOOKUP(H208,폐지및신설교과목록!$C$11:$K$117,8,FALSE)="SA",VLOOKUP(H208,폐지및신설교과목록!$C$11:$K$117,8,FALSE)="A",VLOOKUP(H208,폐지및신설교과목록!$C$11:$K$117,8,FALSE)="S",VLOOKUP(H208,폐지및신설교과목록!$C$11:$K$117,8,FALSE)="문학사선택교양",VLOOKUP(H208,폐지및신설교과목록!$C$11:$K$117,8,FALSE)="이학사선택교양",VLOOKUP(H208,폐지및신설교과목록!$C$11:$K$117,8,FALSE)="NA"),VLOOKUP(H208,폐지및신설교과목록!$C$11:$K$117,8,FALSE),"그외"))</f>
        <v>#N/A</v>
      </c>
      <c r="K208" s="9"/>
      <c r="L208" s="26"/>
      <c r="M208" s="26"/>
      <c r="N208" s="26"/>
      <c r="O208" s="26"/>
      <c r="P208" s="26"/>
      <c r="Q208" s="26"/>
      <c r="R208" s="26"/>
      <c r="S208" s="27"/>
    </row>
    <row r="209" spans="2:19" ht="14.25" thickBot="1" x14ac:dyDescent="0.3">
      <c r="B209" s="188"/>
      <c r="C209" s="185"/>
      <c r="D209" s="28" t="s">
        <v>33</v>
      </c>
      <c r="E209" s="28"/>
      <c r="F209" s="137" t="e">
        <f>SUM(F204:F208)</f>
        <v>#N/A</v>
      </c>
      <c r="G209" s="28"/>
      <c r="H209" s="29"/>
      <c r="I209" s="137"/>
      <c r="J209" s="138"/>
      <c r="K209" s="9"/>
      <c r="L209" s="26"/>
      <c r="M209" s="26"/>
      <c r="N209" s="26"/>
      <c r="O209" s="26"/>
      <c r="P209" s="26"/>
      <c r="Q209" s="26"/>
      <c r="R209" s="26"/>
      <c r="S209" s="27"/>
    </row>
    <row r="210" spans="2:19" ht="9" customHeight="1" thickBot="1" x14ac:dyDescent="0.3">
      <c r="B210" s="151"/>
      <c r="C210" s="30"/>
      <c r="D210" s="139"/>
      <c r="E210" s="139"/>
      <c r="F210" s="139"/>
      <c r="G210" s="139"/>
      <c r="H210" s="30"/>
      <c r="I210" s="139"/>
      <c r="J210" s="140"/>
      <c r="K210" s="9"/>
      <c r="L210" s="26"/>
      <c r="M210" s="26"/>
      <c r="N210" s="26"/>
      <c r="O210" s="26"/>
      <c r="P210" s="26"/>
      <c r="Q210" s="26"/>
      <c r="R210" s="26"/>
      <c r="S210" s="27"/>
    </row>
    <row r="211" spans="2:19" ht="14.25" thickBot="1" x14ac:dyDescent="0.3">
      <c r="B211" s="33" t="s">
        <v>0</v>
      </c>
      <c r="C211" s="34" t="s">
        <v>20</v>
      </c>
      <c r="D211" s="35" t="s">
        <v>21</v>
      </c>
      <c r="E211" s="36" t="s">
        <v>22</v>
      </c>
      <c r="F211" s="35" t="s">
        <v>23</v>
      </c>
      <c r="G211" s="36" t="s">
        <v>24</v>
      </c>
      <c r="H211" s="37" t="s">
        <v>34</v>
      </c>
      <c r="I211" s="38" t="s">
        <v>26</v>
      </c>
      <c r="J211" s="39" t="s">
        <v>27</v>
      </c>
      <c r="K211" s="9"/>
      <c r="L211" s="26"/>
      <c r="M211" s="26"/>
      <c r="N211" s="26"/>
      <c r="O211" s="26"/>
      <c r="P211" s="26"/>
      <c r="Q211" s="26"/>
      <c r="R211" s="26"/>
      <c r="S211" s="27"/>
    </row>
    <row r="212" spans="2:19" ht="14.25" thickTop="1" x14ac:dyDescent="0.25">
      <c r="B212" s="186"/>
      <c r="C212" s="180" t="s">
        <v>37</v>
      </c>
      <c r="D212" s="145"/>
      <c r="E212" s="146"/>
      <c r="F212" s="149" t="e">
        <f>VLOOKUP(D212,폐지및신설교과목록!$C$9:$F$117,3,FALSE)</f>
        <v>#N/A</v>
      </c>
      <c r="G212" s="146"/>
      <c r="H212" s="19">
        <f t="shared" ref="H212:H222" si="15">IF(OR(D212="LIBS151",D212="LIBS152"),"LIBS150",IF(D212="MATH161","MATH221",IF(D212="MATH162","MATH222",IF(OR(D212="COSE101",D212="COSE102"),"EGRN151",D212))))</f>
        <v>0</v>
      </c>
      <c r="I212" s="133" t="e">
        <f>IF(OR(G212="R",G212="NA",G212="F"),"미취득학점",IF(OR(VLOOKUP(H212,폐지및신설교과목록!$C$9:$J$117,8,FALSE)="S",VLOOKUP(H212,폐지및신설교과목록!$C$9:$J$117,8,FALSE)="SA",VLOOKUP(H212,폐지및신설교과목록!$C$9:$J$117,8,FALSE)="A"),"전공선택",IF(OR(VLOOKUP(H212,폐지및신설교과목록!$C$11:$K$117,8,FALSE)="문학사선택교양",VLOOKUP(H212,폐지및신설교과목록!$C$11:$K$117,8,FALSE)="이학사선택교양"),"교양",IF(VLOOKUP(H212,폐지및신설교과목록!$C$9:$J$117,8,FALSE)="NA","전공필수","그외"))))</f>
        <v>#N/A</v>
      </c>
      <c r="J212" s="134" t="e">
        <f>IF(OR(G212="R",G212="NA",G212="F"),"미취득학점",IF(OR(VLOOKUP(H212,폐지및신설교과목록!$C$11:$K$117,8,FALSE)="SA",VLOOKUP(H212,폐지및신설교과목록!$C$11:$K$117,8,FALSE)="A",VLOOKUP(H212,폐지및신설교과목록!$C$11:$K$117,8,FALSE)="S",VLOOKUP(H212,폐지및신설교과목록!$C$11:$K$117,8,FALSE)="문학사선택교양",VLOOKUP(H212,폐지및신설교과목록!$C$11:$K$117,8,FALSE)="이학사선택교양",VLOOKUP(H212,폐지및신설교과목록!$C$11:$K$117,8,FALSE)="NA"),VLOOKUP(H212,폐지및신설교과목록!$C$11:$K$117,8,FALSE),"그외"))</f>
        <v>#N/A</v>
      </c>
      <c r="K212" s="9"/>
      <c r="L212" s="26"/>
      <c r="M212" s="26"/>
      <c r="N212" s="26"/>
      <c r="O212" s="26"/>
      <c r="P212" s="26"/>
      <c r="Q212" s="26"/>
      <c r="R212" s="26"/>
      <c r="S212" s="27"/>
    </row>
    <row r="213" spans="2:19" ht="13.5" x14ac:dyDescent="0.25">
      <c r="B213" s="187"/>
      <c r="C213" s="181"/>
      <c r="D213" s="147"/>
      <c r="E213" s="148"/>
      <c r="F213" s="150" t="e">
        <f>VLOOKUP(D213,폐지및신설교과목록!$C$9:$F$117,3,FALSE)</f>
        <v>#N/A</v>
      </c>
      <c r="G213" s="148"/>
      <c r="H213" s="20">
        <f t="shared" si="15"/>
        <v>0</v>
      </c>
      <c r="I213" s="135" t="e">
        <f>IF(OR(G213="R",G213="NA",G213="F"),"미취득학점",IF(OR(VLOOKUP(H213,폐지및신설교과목록!$C$9:$J$117,8,FALSE)="S",VLOOKUP(H213,폐지및신설교과목록!$C$9:$J$117,8,FALSE)="SA",VLOOKUP(H213,폐지및신설교과목록!$C$9:$J$117,8,FALSE)="A"),"전공선택",IF(OR(VLOOKUP(H213,폐지및신설교과목록!$C$11:$K$117,8,FALSE)="문학사선택교양",VLOOKUP(H213,폐지및신설교과목록!$C$11:$K$117,8,FALSE)="이학사선택교양"),"교양",IF(VLOOKUP(H213,폐지및신설교과목록!$C$9:$J$117,8,FALSE)="NA","전공필수","그외"))))</f>
        <v>#N/A</v>
      </c>
      <c r="J213" s="136" t="e">
        <f>IF(OR(G213="R",G213="NA",G213="F"),"미취득학점",IF(OR(VLOOKUP(H213,폐지및신설교과목록!$C$11:$K$117,8,FALSE)="SA",VLOOKUP(H213,폐지및신설교과목록!$C$11:$K$117,8,FALSE)="A",VLOOKUP(H213,폐지및신설교과목록!$C$11:$K$117,8,FALSE)="S",VLOOKUP(H213,폐지및신설교과목록!$C$11:$K$117,8,FALSE)="문학사선택교양",VLOOKUP(H213,폐지및신설교과목록!$C$11:$K$117,8,FALSE)="이학사선택교양",VLOOKUP(H213,폐지및신설교과목록!$C$11:$K$117,8,FALSE)="NA"),VLOOKUP(H213,폐지및신설교과목록!$C$11:$K$117,8,FALSE),"그외"))</f>
        <v>#N/A</v>
      </c>
      <c r="K213" s="9"/>
      <c r="L213" s="26"/>
      <c r="M213" s="26"/>
      <c r="N213" s="26"/>
      <c r="O213" s="26"/>
      <c r="P213" s="26"/>
      <c r="Q213" s="26"/>
      <c r="R213" s="26"/>
      <c r="S213" s="27"/>
    </row>
    <row r="214" spans="2:19" ht="13.5" x14ac:dyDescent="0.25">
      <c r="B214" s="187"/>
      <c r="C214" s="181"/>
      <c r="D214" s="147"/>
      <c r="E214" s="148"/>
      <c r="F214" s="150" t="e">
        <f>VLOOKUP(D214,폐지및신설교과목록!$C$9:$F$117,3,FALSE)</f>
        <v>#N/A</v>
      </c>
      <c r="G214" s="148"/>
      <c r="H214" s="20">
        <f t="shared" si="15"/>
        <v>0</v>
      </c>
      <c r="I214" s="135" t="e">
        <f>IF(OR(G214="R",G214="NA",G214="F"),"미취득학점",IF(OR(VLOOKUP(H214,폐지및신설교과목록!$C$9:$J$117,8,FALSE)="S",VLOOKUP(H214,폐지및신설교과목록!$C$9:$J$117,8,FALSE)="SA",VLOOKUP(H214,폐지및신설교과목록!$C$9:$J$117,8,FALSE)="A"),"전공선택",IF(OR(VLOOKUP(H214,폐지및신설교과목록!$C$11:$K$117,8,FALSE)="문학사선택교양",VLOOKUP(H214,폐지및신설교과목록!$C$11:$K$117,8,FALSE)="이학사선택교양"),"교양",IF(VLOOKUP(H214,폐지및신설교과목록!$C$9:$J$117,8,FALSE)="NA","전공필수","그외"))))</f>
        <v>#N/A</v>
      </c>
      <c r="J214" s="136" t="e">
        <f>IF(OR(G214="R",G214="NA",G214="F"),"미취득학점",IF(OR(VLOOKUP(H214,폐지및신설교과목록!$C$11:$K$117,8,FALSE)="SA",VLOOKUP(H214,폐지및신설교과목록!$C$11:$K$117,8,FALSE)="A",VLOOKUP(H214,폐지및신설교과목록!$C$11:$K$117,8,FALSE)="S",VLOOKUP(H214,폐지및신설교과목록!$C$11:$K$117,8,FALSE)="문학사선택교양",VLOOKUP(H214,폐지및신설교과목록!$C$11:$K$117,8,FALSE)="이학사선택교양",VLOOKUP(H214,폐지및신설교과목록!$C$11:$K$117,8,FALSE)="NA"),VLOOKUP(H214,폐지및신설교과목록!$C$11:$K$117,8,FALSE),"그외"))</f>
        <v>#N/A</v>
      </c>
      <c r="K214" s="9"/>
      <c r="L214" s="26"/>
      <c r="M214" s="26"/>
      <c r="N214" s="26"/>
      <c r="O214" s="26"/>
      <c r="P214" s="26"/>
      <c r="Q214" s="26"/>
      <c r="R214" s="26"/>
      <c r="S214" s="27"/>
    </row>
    <row r="215" spans="2:19" ht="13.5" x14ac:dyDescent="0.25">
      <c r="B215" s="187"/>
      <c r="C215" s="181"/>
      <c r="D215" s="147"/>
      <c r="E215" s="148"/>
      <c r="F215" s="150" t="e">
        <f>VLOOKUP(D215,폐지및신설교과목록!$C$9:$F$117,3,FALSE)</f>
        <v>#N/A</v>
      </c>
      <c r="G215" s="148"/>
      <c r="H215" s="20">
        <f t="shared" si="15"/>
        <v>0</v>
      </c>
      <c r="I215" s="135" t="e">
        <f>IF(OR(G215="R",G215="NA",G215="F"),"미취득학점",IF(OR(VLOOKUP(H215,폐지및신설교과목록!$C$9:$J$117,8,FALSE)="S",VLOOKUP(H215,폐지및신설교과목록!$C$9:$J$117,8,FALSE)="SA",VLOOKUP(H215,폐지및신설교과목록!$C$9:$J$117,8,FALSE)="A"),"전공선택",IF(OR(VLOOKUP(H215,폐지및신설교과목록!$C$11:$K$117,8,FALSE)="문학사선택교양",VLOOKUP(H215,폐지및신설교과목록!$C$11:$K$117,8,FALSE)="이학사선택교양"),"교양",IF(VLOOKUP(H215,폐지및신설교과목록!$C$9:$J$117,8,FALSE)="NA","전공필수","그외"))))</f>
        <v>#N/A</v>
      </c>
      <c r="J215" s="136" t="e">
        <f>IF(OR(G215="R",G215="NA",G215="F"),"미취득학점",IF(OR(VLOOKUP(H215,폐지및신설교과목록!$C$11:$K$117,8,FALSE)="SA",VLOOKUP(H215,폐지및신설교과목록!$C$11:$K$117,8,FALSE)="A",VLOOKUP(H215,폐지및신설교과목록!$C$11:$K$117,8,FALSE)="S",VLOOKUP(H215,폐지및신설교과목록!$C$11:$K$117,8,FALSE)="문학사선택교양",VLOOKUP(H215,폐지및신설교과목록!$C$11:$K$117,8,FALSE)="이학사선택교양",VLOOKUP(H215,폐지및신설교과목록!$C$11:$K$117,8,FALSE)="NA"),VLOOKUP(H215,폐지및신설교과목록!$C$11:$K$117,8,FALSE),"그외"))</f>
        <v>#N/A</v>
      </c>
      <c r="K215" s="9"/>
      <c r="L215" s="26"/>
      <c r="M215" s="26"/>
      <c r="N215" s="26"/>
      <c r="O215" s="26"/>
      <c r="P215" s="26"/>
      <c r="Q215" s="26"/>
      <c r="R215" s="26"/>
      <c r="S215" s="27"/>
    </row>
    <row r="216" spans="2:19" ht="13.5" x14ac:dyDescent="0.25">
      <c r="B216" s="187"/>
      <c r="C216" s="181"/>
      <c r="D216" s="147"/>
      <c r="E216" s="148"/>
      <c r="F216" s="150" t="e">
        <f>VLOOKUP(D216,폐지및신설교과목록!$C$9:$F$117,3,FALSE)</f>
        <v>#N/A</v>
      </c>
      <c r="G216" s="148"/>
      <c r="H216" s="20">
        <f t="shared" si="15"/>
        <v>0</v>
      </c>
      <c r="I216" s="135" t="e">
        <f>IF(OR(G216="R",G216="NA",G216="F"),"미취득학점",IF(OR(VLOOKUP(H216,폐지및신설교과목록!$C$9:$J$117,8,FALSE)="S",VLOOKUP(H216,폐지및신설교과목록!$C$9:$J$117,8,FALSE)="SA",VLOOKUP(H216,폐지및신설교과목록!$C$9:$J$117,8,FALSE)="A"),"전공선택",IF(OR(VLOOKUP(H216,폐지및신설교과목록!$C$11:$K$117,8,FALSE)="문학사선택교양",VLOOKUP(H216,폐지및신설교과목록!$C$11:$K$117,8,FALSE)="이학사선택교양"),"교양",IF(VLOOKUP(H216,폐지및신설교과목록!$C$9:$J$117,8,FALSE)="NA","전공필수","그외"))))</f>
        <v>#N/A</v>
      </c>
      <c r="J216" s="136" t="e">
        <f>IF(OR(G216="R",G216="NA",G216="F"),"미취득학점",IF(OR(VLOOKUP(H216,폐지및신설교과목록!$C$11:$K$117,8,FALSE)="SA",VLOOKUP(H216,폐지및신설교과목록!$C$11:$K$117,8,FALSE)="A",VLOOKUP(H216,폐지및신설교과목록!$C$11:$K$117,8,FALSE)="S",VLOOKUP(H216,폐지및신설교과목록!$C$11:$K$117,8,FALSE)="문학사선택교양",VLOOKUP(H216,폐지및신설교과목록!$C$11:$K$117,8,FALSE)="이학사선택교양",VLOOKUP(H216,폐지및신설교과목록!$C$11:$K$117,8,FALSE)="NA"),VLOOKUP(H216,폐지및신설교과목록!$C$11:$K$117,8,FALSE),"그외"))</f>
        <v>#N/A</v>
      </c>
      <c r="K216" s="9"/>
      <c r="L216" s="26"/>
      <c r="M216" s="26"/>
      <c r="N216" s="26"/>
      <c r="O216" s="26"/>
      <c r="P216" s="26"/>
      <c r="Q216" s="26"/>
      <c r="R216" s="26"/>
      <c r="S216" s="27"/>
    </row>
    <row r="217" spans="2:19" ht="13.5" x14ac:dyDescent="0.25">
      <c r="B217" s="187"/>
      <c r="C217" s="181"/>
      <c r="D217" s="147"/>
      <c r="E217" s="148"/>
      <c r="F217" s="150" t="e">
        <f>VLOOKUP(D217,폐지및신설교과목록!$C$9:$F$117,3,FALSE)</f>
        <v>#N/A</v>
      </c>
      <c r="G217" s="148"/>
      <c r="H217" s="20">
        <f t="shared" si="15"/>
        <v>0</v>
      </c>
      <c r="I217" s="135" t="e">
        <f>IF(OR(G217="R",G217="NA",G217="F"),"미취득학점",IF(OR(VLOOKUP(H217,폐지및신설교과목록!$C$9:$J$117,8,FALSE)="S",VLOOKUP(H217,폐지및신설교과목록!$C$9:$J$117,8,FALSE)="SA",VLOOKUP(H217,폐지및신설교과목록!$C$9:$J$117,8,FALSE)="A"),"전공선택",IF(OR(VLOOKUP(H217,폐지및신설교과목록!$C$11:$K$117,8,FALSE)="문학사선택교양",VLOOKUP(H217,폐지및신설교과목록!$C$11:$K$117,8,FALSE)="이학사선택교양"),"교양",IF(VLOOKUP(H217,폐지및신설교과목록!$C$9:$J$117,8,FALSE)="NA","전공필수","그외"))))</f>
        <v>#N/A</v>
      </c>
      <c r="J217" s="136" t="e">
        <f>IF(OR(G217="R",G217="NA",G217="F"),"미취득학점",IF(OR(VLOOKUP(H217,폐지및신설교과목록!$C$11:$K$117,8,FALSE)="SA",VLOOKUP(H217,폐지및신설교과목록!$C$11:$K$117,8,FALSE)="A",VLOOKUP(H217,폐지및신설교과목록!$C$11:$K$117,8,FALSE)="S",VLOOKUP(H217,폐지및신설교과목록!$C$11:$K$117,8,FALSE)="문학사선택교양",VLOOKUP(H217,폐지및신설교과목록!$C$11:$K$117,8,FALSE)="이학사선택교양",VLOOKUP(H217,폐지및신설교과목록!$C$11:$K$117,8,FALSE)="NA"),VLOOKUP(H217,폐지및신설교과목록!$C$11:$K$117,8,FALSE),"그외"))</f>
        <v>#N/A</v>
      </c>
      <c r="K217" s="9"/>
      <c r="L217" s="26"/>
      <c r="M217" s="26"/>
      <c r="N217" s="26"/>
      <c r="O217" s="26"/>
      <c r="P217" s="26"/>
      <c r="Q217" s="26"/>
      <c r="R217" s="26"/>
      <c r="S217" s="27"/>
    </row>
    <row r="218" spans="2:19" ht="13.5" x14ac:dyDescent="0.25">
      <c r="B218" s="187"/>
      <c r="C218" s="181"/>
      <c r="D218" s="147"/>
      <c r="E218" s="148"/>
      <c r="F218" s="150" t="e">
        <f>VLOOKUP(D218,폐지및신설교과목록!$C$9:$F$117,3,FALSE)</f>
        <v>#N/A</v>
      </c>
      <c r="G218" s="148"/>
      <c r="H218" s="20">
        <f t="shared" si="15"/>
        <v>0</v>
      </c>
      <c r="I218" s="135" t="e">
        <f>IF(OR(G218="R",G218="NA",G218="F"),"미취득학점",IF(OR(VLOOKUP(H218,폐지및신설교과목록!$C$9:$J$117,8,FALSE)="S",VLOOKUP(H218,폐지및신설교과목록!$C$9:$J$117,8,FALSE)="SA",VLOOKUP(H218,폐지및신설교과목록!$C$9:$J$117,8,FALSE)="A"),"전공선택",IF(OR(VLOOKUP(H218,폐지및신설교과목록!$C$11:$K$117,8,FALSE)="문학사선택교양",VLOOKUP(H218,폐지및신설교과목록!$C$11:$K$117,8,FALSE)="이학사선택교양"),"교양",IF(VLOOKUP(H218,폐지및신설교과목록!$C$9:$J$117,8,FALSE)="NA","전공필수","그외"))))</f>
        <v>#N/A</v>
      </c>
      <c r="J218" s="136" t="e">
        <f>IF(OR(G218="R",G218="NA",G218="F"),"미취득학점",IF(OR(VLOOKUP(H218,폐지및신설교과목록!$C$11:$K$117,8,FALSE)="SA",VLOOKUP(H218,폐지및신설교과목록!$C$11:$K$117,8,FALSE)="A",VLOOKUP(H218,폐지및신설교과목록!$C$11:$K$117,8,FALSE)="S",VLOOKUP(H218,폐지및신설교과목록!$C$11:$K$117,8,FALSE)="문학사선택교양",VLOOKUP(H218,폐지및신설교과목록!$C$11:$K$117,8,FALSE)="이학사선택교양",VLOOKUP(H218,폐지및신설교과목록!$C$11:$K$117,8,FALSE)="NA"),VLOOKUP(H218,폐지및신설교과목록!$C$11:$K$117,8,FALSE),"그외"))</f>
        <v>#N/A</v>
      </c>
      <c r="K218" s="9"/>
      <c r="L218" s="26"/>
      <c r="M218" s="26"/>
      <c r="N218" s="26"/>
      <c r="O218" s="26"/>
      <c r="P218" s="26"/>
      <c r="Q218" s="26"/>
      <c r="R218" s="26"/>
      <c r="S218" s="27"/>
    </row>
    <row r="219" spans="2:19" ht="13.5" x14ac:dyDescent="0.25">
      <c r="B219" s="187"/>
      <c r="C219" s="181"/>
      <c r="D219" s="147"/>
      <c r="E219" s="148"/>
      <c r="F219" s="150" t="e">
        <f>VLOOKUP(D219,폐지및신설교과목록!$C$9:$F$117,3,FALSE)</f>
        <v>#N/A</v>
      </c>
      <c r="G219" s="148"/>
      <c r="H219" s="20">
        <f t="shared" si="15"/>
        <v>0</v>
      </c>
      <c r="I219" s="135" t="e">
        <f>IF(OR(G219="R",G219="NA",G219="F"),"미취득학점",IF(OR(VLOOKUP(H219,폐지및신설교과목록!$C$9:$J$117,8,FALSE)="S",VLOOKUP(H219,폐지및신설교과목록!$C$9:$J$117,8,FALSE)="SA",VLOOKUP(H219,폐지및신설교과목록!$C$9:$J$117,8,FALSE)="A"),"전공선택",IF(OR(VLOOKUP(H219,폐지및신설교과목록!$C$11:$K$117,8,FALSE)="문학사선택교양",VLOOKUP(H219,폐지및신설교과목록!$C$11:$K$117,8,FALSE)="이학사선택교양"),"교양",IF(VLOOKUP(H219,폐지및신설교과목록!$C$9:$J$117,8,FALSE)="NA","전공필수","그외"))))</f>
        <v>#N/A</v>
      </c>
      <c r="J219" s="136" t="e">
        <f>IF(OR(G219="R",G219="NA",G219="F"),"미취득학점",IF(OR(VLOOKUP(H219,폐지및신설교과목록!$C$11:$K$117,8,FALSE)="SA",VLOOKUP(H219,폐지및신설교과목록!$C$11:$K$117,8,FALSE)="A",VLOOKUP(H219,폐지및신설교과목록!$C$11:$K$117,8,FALSE)="S",VLOOKUP(H219,폐지및신설교과목록!$C$11:$K$117,8,FALSE)="문학사선택교양",VLOOKUP(H219,폐지및신설교과목록!$C$11:$K$117,8,FALSE)="이학사선택교양",VLOOKUP(H219,폐지및신설교과목록!$C$11:$K$117,8,FALSE)="NA"),VLOOKUP(H219,폐지및신설교과목록!$C$11:$K$117,8,FALSE),"그외"))</f>
        <v>#N/A</v>
      </c>
      <c r="K219" s="9"/>
      <c r="L219" s="26"/>
      <c r="M219" s="26"/>
      <c r="N219" s="26"/>
      <c r="O219" s="26"/>
      <c r="P219" s="26"/>
      <c r="Q219" s="26"/>
      <c r="R219" s="26"/>
      <c r="S219" s="27"/>
    </row>
    <row r="220" spans="2:19" ht="13.5" x14ac:dyDescent="0.25">
      <c r="B220" s="187"/>
      <c r="C220" s="181"/>
      <c r="D220" s="147"/>
      <c r="E220" s="148"/>
      <c r="F220" s="150" t="e">
        <f>VLOOKUP(D220,폐지및신설교과목록!$C$9:$F$117,3,FALSE)</f>
        <v>#N/A</v>
      </c>
      <c r="G220" s="148"/>
      <c r="H220" s="20">
        <f t="shared" si="15"/>
        <v>0</v>
      </c>
      <c r="I220" s="135" t="e">
        <f>IF(OR(G220="R",G220="NA",G220="F"),"미취득학점",IF(OR(VLOOKUP(H220,폐지및신설교과목록!$C$9:$J$117,8,FALSE)="S",VLOOKUP(H220,폐지및신설교과목록!$C$9:$J$117,8,FALSE)="SA",VLOOKUP(H220,폐지및신설교과목록!$C$9:$J$117,8,FALSE)="A"),"전공선택",IF(OR(VLOOKUP(H220,폐지및신설교과목록!$C$11:$K$117,8,FALSE)="문학사선택교양",VLOOKUP(H220,폐지및신설교과목록!$C$11:$K$117,8,FALSE)="이학사선택교양"),"교양",IF(VLOOKUP(H220,폐지및신설교과목록!$C$9:$J$117,8,FALSE)="NA","전공필수","그외"))))</f>
        <v>#N/A</v>
      </c>
      <c r="J220" s="136" t="e">
        <f>IF(OR(G220="R",G220="NA",G220="F"),"미취득학점",IF(OR(VLOOKUP(H220,폐지및신설교과목록!$C$11:$K$117,8,FALSE)="SA",VLOOKUP(H220,폐지및신설교과목록!$C$11:$K$117,8,FALSE)="A",VLOOKUP(H220,폐지및신설교과목록!$C$11:$K$117,8,FALSE)="S",VLOOKUP(H220,폐지및신설교과목록!$C$11:$K$117,8,FALSE)="문학사선택교양",VLOOKUP(H220,폐지및신설교과목록!$C$11:$K$117,8,FALSE)="이학사선택교양",VLOOKUP(H220,폐지및신설교과목록!$C$11:$K$117,8,FALSE)="NA"),VLOOKUP(H220,폐지및신설교과목록!$C$11:$K$117,8,FALSE),"그외"))</f>
        <v>#N/A</v>
      </c>
      <c r="K220" s="9"/>
      <c r="L220" s="26"/>
      <c r="M220" s="26"/>
      <c r="N220" s="26"/>
      <c r="O220" s="26"/>
      <c r="P220" s="26"/>
      <c r="Q220" s="26"/>
      <c r="R220" s="26"/>
      <c r="S220" s="27"/>
    </row>
    <row r="221" spans="2:19" ht="13.5" x14ac:dyDescent="0.25">
      <c r="B221" s="187"/>
      <c r="C221" s="181"/>
      <c r="D221" s="147"/>
      <c r="E221" s="148"/>
      <c r="F221" s="150" t="e">
        <f>VLOOKUP(D221,폐지및신설교과목록!$C$9:$F$117,3,FALSE)</f>
        <v>#N/A</v>
      </c>
      <c r="G221" s="148"/>
      <c r="H221" s="20">
        <f t="shared" si="15"/>
        <v>0</v>
      </c>
      <c r="I221" s="135" t="e">
        <f>IF(OR(G221="R",G221="NA",G221="F"),"미취득학점",IF(OR(VLOOKUP(H221,폐지및신설교과목록!$C$9:$J$117,8,FALSE)="S",VLOOKUP(H221,폐지및신설교과목록!$C$9:$J$117,8,FALSE)="SA",VLOOKUP(H221,폐지및신설교과목록!$C$9:$J$117,8,FALSE)="A"),"전공선택",IF(OR(VLOOKUP(H221,폐지및신설교과목록!$C$11:$K$117,8,FALSE)="문학사선택교양",VLOOKUP(H221,폐지및신설교과목록!$C$11:$K$117,8,FALSE)="이학사선택교양"),"교양",IF(VLOOKUP(H221,폐지및신설교과목록!$C$9:$J$117,8,FALSE)="NA","전공필수","그외"))))</f>
        <v>#N/A</v>
      </c>
      <c r="J221" s="136" t="e">
        <f>IF(OR(G221="R",G221="NA",G221="F"),"미취득학점",IF(OR(VLOOKUP(H221,폐지및신설교과목록!$C$11:$K$117,8,FALSE)="SA",VLOOKUP(H221,폐지및신설교과목록!$C$11:$K$117,8,FALSE)="A",VLOOKUP(H221,폐지및신설교과목록!$C$11:$K$117,8,FALSE)="S",VLOOKUP(H221,폐지및신설교과목록!$C$11:$K$117,8,FALSE)="문학사선택교양",VLOOKUP(H221,폐지및신설교과목록!$C$11:$K$117,8,FALSE)="이학사선택교양",VLOOKUP(H221,폐지및신설교과목록!$C$11:$K$117,8,FALSE)="NA"),VLOOKUP(H221,폐지및신설교과목록!$C$11:$K$117,8,FALSE),"그외"))</f>
        <v>#N/A</v>
      </c>
      <c r="K221" s="9"/>
      <c r="L221" s="26"/>
      <c r="M221" s="26"/>
      <c r="N221" s="26"/>
      <c r="O221" s="26"/>
      <c r="P221" s="26"/>
      <c r="Q221" s="26"/>
      <c r="R221" s="26"/>
      <c r="S221" s="27"/>
    </row>
    <row r="222" spans="2:19" ht="13.5" x14ac:dyDescent="0.25">
      <c r="B222" s="187"/>
      <c r="C222" s="181"/>
      <c r="D222" s="147"/>
      <c r="E222" s="148"/>
      <c r="F222" s="150" t="e">
        <f>VLOOKUP(D222,폐지및신설교과목록!$C$9:$F$117,3,FALSE)</f>
        <v>#N/A</v>
      </c>
      <c r="G222" s="148"/>
      <c r="H222" s="20">
        <f t="shared" si="15"/>
        <v>0</v>
      </c>
      <c r="I222" s="135" t="e">
        <f>IF(OR(G222="R",G222="NA",G222="F"),"미취득학점",IF(OR(VLOOKUP(H222,폐지및신설교과목록!$C$9:$J$117,8,FALSE)="S",VLOOKUP(H222,폐지및신설교과목록!$C$9:$J$117,8,FALSE)="SA",VLOOKUP(H222,폐지및신설교과목록!$C$9:$J$117,8,FALSE)="A"),"전공선택",IF(OR(VLOOKUP(H222,폐지및신설교과목록!$C$11:$K$117,8,FALSE)="문학사선택교양",VLOOKUP(H222,폐지및신설교과목록!$C$11:$K$117,8,FALSE)="이학사선택교양"),"교양",IF(VLOOKUP(H222,폐지및신설교과목록!$C$9:$J$117,8,FALSE)="NA","전공필수","그외"))))</f>
        <v>#N/A</v>
      </c>
      <c r="J222" s="136" t="e">
        <f>IF(OR(G222="R",G222="NA",G222="F"),"미취득학점",IF(OR(VLOOKUP(H222,폐지및신설교과목록!$C$11:$K$117,8,FALSE)="SA",VLOOKUP(H222,폐지및신설교과목록!$C$11:$K$117,8,FALSE)="A",VLOOKUP(H222,폐지및신설교과목록!$C$11:$K$117,8,FALSE)="S",VLOOKUP(H222,폐지및신설교과목록!$C$11:$K$117,8,FALSE)="문학사선택교양",VLOOKUP(H222,폐지및신설교과목록!$C$11:$K$117,8,FALSE)="이학사선택교양",VLOOKUP(H222,폐지및신설교과목록!$C$11:$K$117,8,FALSE)="NA"),VLOOKUP(H222,폐지및신설교과목록!$C$11:$K$117,8,FALSE),"그외"))</f>
        <v>#N/A</v>
      </c>
      <c r="K222" s="9"/>
      <c r="L222" s="26"/>
      <c r="M222" s="26"/>
      <c r="N222" s="26"/>
      <c r="O222" s="26"/>
      <c r="P222" s="26"/>
      <c r="Q222" s="26"/>
      <c r="R222" s="26"/>
      <c r="S222" s="27"/>
    </row>
    <row r="223" spans="2:19" ht="14.25" thickBot="1" x14ac:dyDescent="0.3">
      <c r="B223" s="188"/>
      <c r="C223" s="182"/>
      <c r="D223" s="28" t="s">
        <v>33</v>
      </c>
      <c r="E223" s="28"/>
      <c r="F223" s="137" t="e">
        <f>SUM(F212:F222)</f>
        <v>#N/A</v>
      </c>
      <c r="G223" s="28"/>
      <c r="H223" s="29"/>
      <c r="I223" s="137"/>
      <c r="J223" s="138"/>
      <c r="K223" s="9"/>
      <c r="L223" s="26"/>
      <c r="M223" s="26"/>
      <c r="N223" s="26"/>
      <c r="O223" s="26"/>
      <c r="P223" s="26"/>
      <c r="Q223" s="26"/>
      <c r="R223" s="26"/>
      <c r="S223" s="27"/>
    </row>
    <row r="224" spans="2:19" ht="9" customHeight="1" thickBot="1" x14ac:dyDescent="0.3">
      <c r="B224" s="151"/>
      <c r="C224" s="30"/>
      <c r="D224" s="139"/>
      <c r="E224" s="139"/>
      <c r="F224" s="139"/>
      <c r="G224" s="139"/>
      <c r="H224" s="30"/>
      <c r="I224" s="139"/>
      <c r="J224" s="140"/>
      <c r="K224" s="9"/>
      <c r="L224" s="26"/>
      <c r="M224" s="26"/>
      <c r="N224" s="26"/>
      <c r="O224" s="26"/>
      <c r="P224" s="26"/>
      <c r="Q224" s="26"/>
      <c r="R224" s="26"/>
      <c r="S224" s="27"/>
    </row>
    <row r="225" spans="2:19" ht="14.25" thickBot="1" x14ac:dyDescent="0.3">
      <c r="B225" s="33" t="s">
        <v>0</v>
      </c>
      <c r="C225" s="34" t="s">
        <v>20</v>
      </c>
      <c r="D225" s="35" t="s">
        <v>21</v>
      </c>
      <c r="E225" s="36" t="s">
        <v>22</v>
      </c>
      <c r="F225" s="35" t="s">
        <v>23</v>
      </c>
      <c r="G225" s="36" t="s">
        <v>24</v>
      </c>
      <c r="H225" s="37" t="s">
        <v>34</v>
      </c>
      <c r="I225" s="38" t="s">
        <v>26</v>
      </c>
      <c r="J225" s="39" t="s">
        <v>27</v>
      </c>
      <c r="K225" s="9"/>
      <c r="L225" s="26"/>
      <c r="M225" s="26"/>
      <c r="N225" s="26"/>
      <c r="O225" s="26"/>
      <c r="P225" s="26"/>
      <c r="Q225" s="26"/>
      <c r="R225" s="26"/>
      <c r="S225" s="27"/>
    </row>
    <row r="226" spans="2:19" ht="14.25" customHeight="1" thickTop="1" x14ac:dyDescent="0.25">
      <c r="B226" s="186"/>
      <c r="C226" s="183" t="s">
        <v>50</v>
      </c>
      <c r="D226" s="145"/>
      <c r="E226" s="146"/>
      <c r="F226" s="149" t="e">
        <f>VLOOKUP(D226,폐지및신설교과목록!$C$9:$F$117,3,FALSE)</f>
        <v>#N/A</v>
      </c>
      <c r="G226" s="146"/>
      <c r="H226" s="19">
        <f t="shared" ref="H226:H230" si="16">IF(OR(D226="LIBS151",D226="LIBS152"),"LIBS150",IF(D226="MATH161","MATH221",IF(D226="MATH162","MATH222",IF(OR(D226="COSE101",D226="COSE102"),"EGRN151",D226))))</f>
        <v>0</v>
      </c>
      <c r="I226" s="133" t="e">
        <f>IF(OR(G226="R",G226="NA",G226="F"),"미취득학점",IF(OR(VLOOKUP(H226,폐지및신설교과목록!$C$9:$J$117,8,FALSE)="S",VLOOKUP(H226,폐지및신설교과목록!$C$9:$J$117,8,FALSE)="SA",VLOOKUP(H226,폐지및신설교과목록!$C$9:$J$117,8,FALSE)="A"),"전공선택",IF(OR(VLOOKUP(H226,폐지및신설교과목록!$C$11:$K$117,8,FALSE)="문학사선택교양",VLOOKUP(H226,폐지및신설교과목록!$C$11:$K$117,8,FALSE)="이학사선택교양"),"교양",IF(VLOOKUP(H226,폐지및신설교과목록!$C$9:$J$117,8,FALSE)="NA","전공필수","그외"))))</f>
        <v>#N/A</v>
      </c>
      <c r="J226" s="134" t="e">
        <f>IF(OR(G226="R",G226="NA",G226="F"),"미취득학점",IF(OR(VLOOKUP(H226,폐지및신설교과목록!$C$11:$K$117,8,FALSE)="SA",VLOOKUP(H226,폐지및신설교과목록!$C$11:$K$117,8,FALSE)="A",VLOOKUP(H226,폐지및신설교과목록!$C$11:$K$117,8,FALSE)="S",VLOOKUP(H226,폐지및신설교과목록!$C$11:$K$117,8,FALSE)="문학사선택교양",VLOOKUP(H226,폐지및신설교과목록!$C$11:$K$117,8,FALSE)="이학사선택교양",VLOOKUP(H226,폐지및신설교과목록!$C$11:$K$117,8,FALSE)="NA"),VLOOKUP(H226,폐지및신설교과목록!$C$11:$K$117,8,FALSE),"그외"))</f>
        <v>#N/A</v>
      </c>
      <c r="K226" s="9"/>
      <c r="L226" s="26"/>
      <c r="M226" s="26"/>
      <c r="N226" s="26"/>
      <c r="O226" s="26"/>
      <c r="P226" s="26"/>
      <c r="Q226" s="26"/>
      <c r="R226" s="26"/>
      <c r="S226" s="27"/>
    </row>
    <row r="227" spans="2:19" ht="13.5" x14ac:dyDescent="0.25">
      <c r="B227" s="187"/>
      <c r="C227" s="184"/>
      <c r="D227" s="147"/>
      <c r="E227" s="148"/>
      <c r="F227" s="150" t="e">
        <f>VLOOKUP(D227,폐지및신설교과목록!$C$9:$F$117,3,FALSE)</f>
        <v>#N/A</v>
      </c>
      <c r="G227" s="148"/>
      <c r="H227" s="20">
        <f t="shared" si="16"/>
        <v>0</v>
      </c>
      <c r="I227" s="135" t="e">
        <f>IF(OR(G227="R",G227="NA",G227="F"),"미취득학점",IF(OR(VLOOKUP(H227,폐지및신설교과목록!$C$9:$J$117,8,FALSE)="S",VLOOKUP(H227,폐지및신설교과목록!$C$9:$J$117,8,FALSE)="SA",VLOOKUP(H227,폐지및신설교과목록!$C$9:$J$117,8,FALSE)="A"),"전공선택",IF(OR(VLOOKUP(H227,폐지및신설교과목록!$C$11:$K$117,8,FALSE)="문학사선택교양",VLOOKUP(H227,폐지및신설교과목록!$C$11:$K$117,8,FALSE)="이학사선택교양"),"교양",IF(VLOOKUP(H227,폐지및신설교과목록!$C$9:$J$117,8,FALSE)="NA","전공필수","그외"))))</f>
        <v>#N/A</v>
      </c>
      <c r="J227" s="136" t="e">
        <f>IF(OR(G227="R",G227="NA",G227="F"),"미취득학점",IF(OR(VLOOKUP(H227,폐지및신설교과목록!$C$11:$K$117,8,FALSE)="SA",VLOOKUP(H227,폐지및신설교과목록!$C$11:$K$117,8,FALSE)="A",VLOOKUP(H227,폐지및신설교과목록!$C$11:$K$117,8,FALSE)="S",VLOOKUP(H227,폐지및신설교과목록!$C$11:$K$117,8,FALSE)="문학사선택교양",VLOOKUP(H227,폐지및신설교과목록!$C$11:$K$117,8,FALSE)="이학사선택교양",VLOOKUP(H227,폐지및신설교과목록!$C$11:$K$117,8,FALSE)="NA"),VLOOKUP(H227,폐지및신설교과목록!$C$11:$K$117,8,FALSE),"그외"))</f>
        <v>#N/A</v>
      </c>
      <c r="K227" s="9"/>
      <c r="L227" s="26"/>
      <c r="M227" s="26"/>
      <c r="N227" s="26"/>
      <c r="O227" s="26"/>
      <c r="P227" s="26"/>
      <c r="Q227" s="26"/>
      <c r="R227" s="26"/>
      <c r="S227" s="27"/>
    </row>
    <row r="228" spans="2:19" ht="13.5" x14ac:dyDescent="0.25">
      <c r="B228" s="187"/>
      <c r="C228" s="184"/>
      <c r="D228" s="147"/>
      <c r="E228" s="148"/>
      <c r="F228" s="150" t="e">
        <f>VLOOKUP(D228,폐지및신설교과목록!$C$9:$F$117,3,FALSE)</f>
        <v>#N/A</v>
      </c>
      <c r="G228" s="148"/>
      <c r="H228" s="20">
        <f t="shared" si="16"/>
        <v>0</v>
      </c>
      <c r="I228" s="135" t="e">
        <f>IF(OR(G228="R",G228="NA",G228="F"),"미취득학점",IF(OR(VLOOKUP(H228,폐지및신설교과목록!$C$9:$J$117,8,FALSE)="S",VLOOKUP(H228,폐지및신설교과목록!$C$9:$J$117,8,FALSE)="SA",VLOOKUP(H228,폐지및신설교과목록!$C$9:$J$117,8,FALSE)="A"),"전공선택",IF(OR(VLOOKUP(H228,폐지및신설교과목록!$C$11:$K$117,8,FALSE)="문학사선택교양",VLOOKUP(H228,폐지및신설교과목록!$C$11:$K$117,8,FALSE)="이학사선택교양"),"교양",IF(VLOOKUP(H228,폐지및신설교과목록!$C$9:$J$117,8,FALSE)="NA","전공필수","그외"))))</f>
        <v>#N/A</v>
      </c>
      <c r="J228" s="136" t="e">
        <f>IF(OR(G228="R",G228="NA",G228="F"),"미취득학점",IF(OR(VLOOKUP(H228,폐지및신설교과목록!$C$11:$K$117,8,FALSE)="SA",VLOOKUP(H228,폐지및신설교과목록!$C$11:$K$117,8,FALSE)="A",VLOOKUP(H228,폐지및신설교과목록!$C$11:$K$117,8,FALSE)="S",VLOOKUP(H228,폐지및신설교과목록!$C$11:$K$117,8,FALSE)="문학사선택교양",VLOOKUP(H228,폐지및신설교과목록!$C$11:$K$117,8,FALSE)="이학사선택교양",VLOOKUP(H228,폐지및신설교과목록!$C$11:$K$117,8,FALSE)="NA"),VLOOKUP(H228,폐지및신설교과목록!$C$11:$K$117,8,FALSE),"그외"))</f>
        <v>#N/A</v>
      </c>
      <c r="K228" s="9"/>
      <c r="L228" s="26"/>
      <c r="M228" s="26"/>
      <c r="N228" s="26"/>
      <c r="O228" s="26"/>
      <c r="P228" s="26"/>
      <c r="Q228" s="26"/>
      <c r="R228" s="26"/>
      <c r="S228" s="27"/>
    </row>
    <row r="229" spans="2:19" ht="13.5" x14ac:dyDescent="0.25">
      <c r="B229" s="187"/>
      <c r="C229" s="184"/>
      <c r="D229" s="147"/>
      <c r="E229" s="148"/>
      <c r="F229" s="150" t="e">
        <f>VLOOKUP(D229,폐지및신설교과목록!$C$9:$F$117,3,FALSE)</f>
        <v>#N/A</v>
      </c>
      <c r="G229" s="148"/>
      <c r="H229" s="20">
        <f t="shared" si="16"/>
        <v>0</v>
      </c>
      <c r="I229" s="135" t="e">
        <f>IF(OR(G229="R",G229="NA",G229="F"),"미취득학점",IF(OR(VLOOKUP(H229,폐지및신설교과목록!$C$9:$J$117,8,FALSE)="S",VLOOKUP(H229,폐지및신설교과목록!$C$9:$J$117,8,FALSE)="SA",VLOOKUP(H229,폐지및신설교과목록!$C$9:$J$117,8,FALSE)="A"),"전공선택",IF(OR(VLOOKUP(H229,폐지및신설교과목록!$C$11:$K$117,8,FALSE)="문학사선택교양",VLOOKUP(H229,폐지및신설교과목록!$C$11:$K$117,8,FALSE)="이학사선택교양"),"교양",IF(VLOOKUP(H229,폐지및신설교과목록!$C$9:$J$117,8,FALSE)="NA","전공필수","그외"))))</f>
        <v>#N/A</v>
      </c>
      <c r="J229" s="136" t="e">
        <f>IF(OR(G229="R",G229="NA",G229="F"),"미취득학점",IF(OR(VLOOKUP(H229,폐지및신설교과목록!$C$11:$K$117,8,FALSE)="SA",VLOOKUP(H229,폐지및신설교과목록!$C$11:$K$117,8,FALSE)="A",VLOOKUP(H229,폐지및신설교과목록!$C$11:$K$117,8,FALSE)="S",VLOOKUP(H229,폐지및신설교과목록!$C$11:$K$117,8,FALSE)="문학사선택교양",VLOOKUP(H229,폐지및신설교과목록!$C$11:$K$117,8,FALSE)="이학사선택교양",VLOOKUP(H229,폐지및신설교과목록!$C$11:$K$117,8,FALSE)="NA"),VLOOKUP(H229,폐지및신설교과목록!$C$11:$K$117,8,FALSE),"그외"))</f>
        <v>#N/A</v>
      </c>
      <c r="K229" s="9"/>
      <c r="L229" s="26"/>
      <c r="M229" s="26"/>
      <c r="N229" s="26"/>
      <c r="O229" s="26"/>
      <c r="P229" s="26"/>
      <c r="Q229" s="26"/>
      <c r="R229" s="26"/>
      <c r="S229" s="27"/>
    </row>
    <row r="230" spans="2:19" ht="13.5" x14ac:dyDescent="0.25">
      <c r="B230" s="187"/>
      <c r="C230" s="184"/>
      <c r="D230" s="147"/>
      <c r="E230" s="148"/>
      <c r="F230" s="150" t="e">
        <f>VLOOKUP(D230,폐지및신설교과목록!$C$9:$F$117,3,FALSE)</f>
        <v>#N/A</v>
      </c>
      <c r="G230" s="148"/>
      <c r="H230" s="20">
        <f t="shared" si="16"/>
        <v>0</v>
      </c>
      <c r="I230" s="135" t="e">
        <f>IF(OR(G230="R",G230="NA",G230="F"),"미취득학점",IF(OR(VLOOKUP(H230,폐지및신설교과목록!$C$9:$J$117,8,FALSE)="S",VLOOKUP(H230,폐지및신설교과목록!$C$9:$J$117,8,FALSE)="SA",VLOOKUP(H230,폐지및신설교과목록!$C$9:$J$117,8,FALSE)="A"),"전공선택",IF(OR(VLOOKUP(H230,폐지및신설교과목록!$C$11:$K$117,8,FALSE)="문학사선택교양",VLOOKUP(H230,폐지및신설교과목록!$C$11:$K$117,8,FALSE)="이학사선택교양"),"교양",IF(VLOOKUP(H230,폐지및신설교과목록!$C$9:$J$117,8,FALSE)="NA","전공필수","그외"))))</f>
        <v>#N/A</v>
      </c>
      <c r="J230" s="136" t="e">
        <f>IF(OR(G230="R",G230="NA",G230="F"),"미취득학점",IF(OR(VLOOKUP(H230,폐지및신설교과목록!$C$11:$K$117,8,FALSE)="SA",VLOOKUP(H230,폐지및신설교과목록!$C$11:$K$117,8,FALSE)="A",VLOOKUP(H230,폐지및신설교과목록!$C$11:$K$117,8,FALSE)="S",VLOOKUP(H230,폐지및신설교과목록!$C$11:$K$117,8,FALSE)="문학사선택교양",VLOOKUP(H230,폐지및신설교과목록!$C$11:$K$117,8,FALSE)="이학사선택교양",VLOOKUP(H230,폐지및신설교과목록!$C$11:$K$117,8,FALSE)="NA"),VLOOKUP(H230,폐지및신설교과목록!$C$11:$K$117,8,FALSE),"그외"))</f>
        <v>#N/A</v>
      </c>
      <c r="K230" s="9"/>
      <c r="L230" s="26"/>
      <c r="M230" s="26"/>
      <c r="N230" s="26"/>
      <c r="O230" s="26"/>
      <c r="P230" s="26"/>
      <c r="Q230" s="26"/>
      <c r="R230" s="26"/>
      <c r="S230" s="27"/>
    </row>
    <row r="231" spans="2:19" ht="14.25" thickBot="1" x14ac:dyDescent="0.3">
      <c r="B231" s="188"/>
      <c r="C231" s="185"/>
      <c r="D231" s="28" t="s">
        <v>33</v>
      </c>
      <c r="E231" s="28"/>
      <c r="F231" s="137" t="e">
        <f>SUM(F226:F230)</f>
        <v>#N/A</v>
      </c>
      <c r="G231" s="28"/>
      <c r="H231" s="29"/>
      <c r="I231" s="137"/>
      <c r="J231" s="138"/>
      <c r="K231" s="9"/>
      <c r="L231" s="26"/>
      <c r="M231" s="26"/>
      <c r="N231" s="26"/>
      <c r="O231" s="26"/>
      <c r="P231" s="26"/>
      <c r="Q231" s="26"/>
      <c r="R231" s="26"/>
      <c r="S231" s="27"/>
    </row>
    <row r="232" spans="2:19" ht="35.25" customHeight="1" thickBot="1" x14ac:dyDescent="0.3">
      <c r="B232" s="151"/>
      <c r="C232" s="30"/>
      <c r="D232" s="139"/>
      <c r="E232" s="139"/>
      <c r="F232" s="139"/>
      <c r="G232" s="139"/>
      <c r="H232" s="30"/>
      <c r="I232" s="139"/>
      <c r="J232" s="140"/>
      <c r="K232" s="9"/>
      <c r="L232" s="26"/>
      <c r="M232" s="26"/>
      <c r="N232" s="26"/>
      <c r="O232" s="26"/>
      <c r="P232" s="26"/>
      <c r="Q232" s="26"/>
      <c r="R232" s="26"/>
      <c r="S232" s="27"/>
    </row>
    <row r="233" spans="2:19" ht="14.25" thickBot="1" x14ac:dyDescent="0.3">
      <c r="B233" s="33" t="s">
        <v>0</v>
      </c>
      <c r="C233" s="34" t="s">
        <v>20</v>
      </c>
      <c r="D233" s="35" t="s">
        <v>21</v>
      </c>
      <c r="E233" s="36" t="s">
        <v>22</v>
      </c>
      <c r="F233" s="35" t="s">
        <v>23</v>
      </c>
      <c r="G233" s="36" t="s">
        <v>24</v>
      </c>
      <c r="H233" s="37" t="s">
        <v>25</v>
      </c>
      <c r="I233" s="38" t="s">
        <v>26</v>
      </c>
      <c r="J233" s="39" t="s">
        <v>27</v>
      </c>
      <c r="K233" s="9"/>
      <c r="L233" s="47"/>
      <c r="M233" s="47"/>
      <c r="N233" s="47"/>
      <c r="O233" s="47"/>
      <c r="P233" s="47"/>
      <c r="Q233" s="47"/>
      <c r="R233" s="26"/>
      <c r="S233" s="27"/>
    </row>
    <row r="234" spans="2:19" ht="14.25" thickTop="1" x14ac:dyDescent="0.25">
      <c r="B234" s="186"/>
      <c r="C234" s="180" t="s">
        <v>28</v>
      </c>
      <c r="D234" s="145"/>
      <c r="E234" s="146"/>
      <c r="F234" s="149" t="e">
        <f>VLOOKUP(D234,폐지및신설교과목록!$C$9:$F$117,3,FALSE)</f>
        <v>#N/A</v>
      </c>
      <c r="G234" s="146"/>
      <c r="H234" s="19">
        <f>IF(OR(D234="LIBS151",D234="LIBS152"),"LIBS150",IF(D234="MATH161","MATH221",IF(D234="MATH162","MATH222",IF(OR(D234="COSE101",D234="COSE102"),"EGRN151",D234))))</f>
        <v>0</v>
      </c>
      <c r="I234" s="133" t="e">
        <f>IF(OR(G234="R",G234="NA",G234="F"),"미취득학점",IF(OR(VLOOKUP(H234,폐지및신설교과목록!$C$9:$J$117,8,FALSE)="S",VLOOKUP(H234,폐지및신설교과목록!$C$9:$J$117,8,FALSE)="SA",VLOOKUP(H234,폐지및신설교과목록!$C$9:$J$117,8,FALSE)="A"),"전공선택",IF(OR(VLOOKUP(H234,폐지및신설교과목록!$C$11:$K$117,8,FALSE)="문학사선택교양",VLOOKUP(H234,폐지및신설교과목록!$C$11:$K$117,8,FALSE)="이학사선택교양"),"교양",IF(VLOOKUP(H234,폐지및신설교과목록!$C$9:$J$117,8,FALSE)="NA","전공필수","그외"))))</f>
        <v>#N/A</v>
      </c>
      <c r="J234" s="134" t="e">
        <f>IF(OR(G234="R",G234="NA",G234="F"),"미취득학점",IF(OR(VLOOKUP(H234,폐지및신설교과목록!$C$11:$K$117,8,FALSE)="SA",VLOOKUP(H234,폐지및신설교과목록!$C$11:$K$117,8,FALSE)="A",VLOOKUP(H234,폐지및신설교과목록!$C$11:$K$117,8,FALSE)="S",VLOOKUP(H234,폐지및신설교과목록!$C$11:$K$117,8,FALSE)="문학사선택교양",VLOOKUP(H234,폐지및신설교과목록!$C$11:$K$117,8,FALSE)="이학사선택교양",VLOOKUP(H234,폐지및신설교과목록!$C$11:$K$117,8,FALSE)="NA"),VLOOKUP(H234,폐지및신설교과목록!$C$11:$K$117,8,FALSE),"그외"))</f>
        <v>#N/A</v>
      </c>
      <c r="K234" s="9"/>
      <c r="L234" s="48"/>
      <c r="M234" s="48"/>
      <c r="N234" s="48"/>
      <c r="O234" s="48"/>
      <c r="P234" s="48"/>
      <c r="Q234" s="48"/>
      <c r="R234" s="26"/>
      <c r="S234" s="27"/>
    </row>
    <row r="235" spans="2:19" ht="13.5" x14ac:dyDescent="0.25">
      <c r="B235" s="187"/>
      <c r="C235" s="181"/>
      <c r="D235" s="147"/>
      <c r="E235" s="148"/>
      <c r="F235" s="150" t="e">
        <f>VLOOKUP(D235,폐지및신설교과목록!$C$9:$F$117,3,FALSE)</f>
        <v>#N/A</v>
      </c>
      <c r="G235" s="148"/>
      <c r="H235" s="20">
        <f t="shared" ref="H235:H244" si="17">IF(OR(D235="LIBS151",D235="LIBS152"),"LIBS150",IF(D235="MATH161","MATH221",IF(D235="MATH162","MATH222",IF(OR(D235="COSE101",D235="COSE102"),"EGRN151",D235))))</f>
        <v>0</v>
      </c>
      <c r="I235" s="135" t="e">
        <f>IF(OR(G235="R",G235="NA",G235="F"),"미취득학점",IF(OR(VLOOKUP(H235,폐지및신설교과목록!$C$9:$J$117,8,FALSE)="S",VLOOKUP(H235,폐지및신설교과목록!$C$9:$J$117,8,FALSE)="SA",VLOOKUP(H235,폐지및신설교과목록!$C$9:$J$117,8,FALSE)="A"),"전공선택",IF(OR(VLOOKUP(H235,폐지및신설교과목록!$C$11:$K$117,8,FALSE)="문학사선택교양",VLOOKUP(H235,폐지및신설교과목록!$C$11:$K$117,8,FALSE)="이학사선택교양"),"교양",IF(VLOOKUP(H235,폐지및신설교과목록!$C$9:$J$117,8,FALSE)="NA","전공필수","그외"))))</f>
        <v>#N/A</v>
      </c>
      <c r="J235" s="136" t="e">
        <f>IF(OR(G235="R",G235="NA",G235="F"),"미취득학점",IF(OR(VLOOKUP(H235,폐지및신설교과목록!$C$11:$K$117,8,FALSE)="SA",VLOOKUP(H235,폐지및신설교과목록!$C$11:$K$117,8,FALSE)="A",VLOOKUP(H235,폐지및신설교과목록!$C$11:$K$117,8,FALSE)="S",VLOOKUP(H235,폐지및신설교과목록!$C$11:$K$117,8,FALSE)="문학사선택교양",VLOOKUP(H235,폐지및신설교과목록!$C$11:$K$117,8,FALSE)="이학사선택교양",VLOOKUP(H235,폐지및신설교과목록!$C$11:$K$117,8,FALSE)="NA"),VLOOKUP(H235,폐지및신설교과목록!$C$11:$K$117,8,FALSE),"그외"))</f>
        <v>#N/A</v>
      </c>
      <c r="K235" s="9"/>
      <c r="L235" s="26"/>
      <c r="M235" s="26"/>
      <c r="N235" s="26"/>
      <c r="O235" s="26"/>
      <c r="P235" s="26"/>
      <c r="Q235" s="26"/>
      <c r="R235" s="26"/>
      <c r="S235" s="27"/>
    </row>
    <row r="236" spans="2:19" ht="13.5" x14ac:dyDescent="0.25">
      <c r="B236" s="187"/>
      <c r="C236" s="181"/>
      <c r="D236" s="147"/>
      <c r="E236" s="148"/>
      <c r="F236" s="150" t="e">
        <f>VLOOKUP(D236,폐지및신설교과목록!$C$9:$F$117,3,FALSE)</f>
        <v>#N/A</v>
      </c>
      <c r="G236" s="148"/>
      <c r="H236" s="20">
        <f t="shared" si="17"/>
        <v>0</v>
      </c>
      <c r="I236" s="135" t="e">
        <f>IF(OR(G236="R",G236="NA",G236="F"),"미취득학점",IF(OR(VLOOKUP(H236,폐지및신설교과목록!$C$9:$J$117,8,FALSE)="S",VLOOKUP(H236,폐지및신설교과목록!$C$9:$J$117,8,FALSE)="SA",VLOOKUP(H236,폐지및신설교과목록!$C$9:$J$117,8,FALSE)="A"),"전공선택",IF(OR(VLOOKUP(H236,폐지및신설교과목록!$C$11:$K$117,8,FALSE)="문학사선택교양",VLOOKUP(H236,폐지및신설교과목록!$C$11:$K$117,8,FALSE)="이학사선택교양"),"교양",IF(VLOOKUP(H236,폐지및신설교과목록!$C$9:$J$117,8,FALSE)="NA","전공필수","그외"))))</f>
        <v>#N/A</v>
      </c>
      <c r="J236" s="136" t="e">
        <f>IF(OR(G236="R",G236="NA",G236="F"),"미취득학점",IF(OR(VLOOKUP(H236,폐지및신설교과목록!$C$11:$K$117,8,FALSE)="SA",VLOOKUP(H236,폐지및신설교과목록!$C$11:$K$117,8,FALSE)="A",VLOOKUP(H236,폐지및신설교과목록!$C$11:$K$117,8,FALSE)="S",VLOOKUP(H236,폐지및신설교과목록!$C$11:$K$117,8,FALSE)="문학사선택교양",VLOOKUP(H236,폐지및신설교과목록!$C$11:$K$117,8,FALSE)="이학사선택교양",VLOOKUP(H236,폐지및신설교과목록!$C$11:$K$117,8,FALSE)="NA"),VLOOKUP(H236,폐지및신설교과목록!$C$11:$K$117,8,FALSE),"그외"))</f>
        <v>#N/A</v>
      </c>
      <c r="K236" s="9"/>
      <c r="L236" s="26"/>
      <c r="M236" s="26"/>
      <c r="N236" s="26"/>
      <c r="O236" s="26"/>
      <c r="P236" s="26"/>
      <c r="Q236" s="26"/>
      <c r="R236" s="26"/>
      <c r="S236" s="27"/>
    </row>
    <row r="237" spans="2:19" ht="13.5" x14ac:dyDescent="0.25">
      <c r="B237" s="187"/>
      <c r="C237" s="181"/>
      <c r="D237" s="147"/>
      <c r="E237" s="148"/>
      <c r="F237" s="150" t="e">
        <f>VLOOKUP(D237,폐지및신설교과목록!$C$9:$F$117,3,FALSE)</f>
        <v>#N/A</v>
      </c>
      <c r="G237" s="148"/>
      <c r="H237" s="20">
        <f t="shared" si="17"/>
        <v>0</v>
      </c>
      <c r="I237" s="135" t="e">
        <f>IF(OR(G237="R",G237="NA",G237="F"),"미취득학점",IF(OR(VLOOKUP(H237,폐지및신설교과목록!$C$9:$J$117,8,FALSE)="S",VLOOKUP(H237,폐지및신설교과목록!$C$9:$J$117,8,FALSE)="SA",VLOOKUP(H237,폐지및신설교과목록!$C$9:$J$117,8,FALSE)="A"),"전공선택",IF(OR(VLOOKUP(H237,폐지및신설교과목록!$C$11:$K$117,8,FALSE)="문학사선택교양",VLOOKUP(H237,폐지및신설교과목록!$C$11:$K$117,8,FALSE)="이학사선택교양"),"교양",IF(VLOOKUP(H237,폐지및신설교과목록!$C$9:$J$117,8,FALSE)="NA","전공필수","그외"))))</f>
        <v>#N/A</v>
      </c>
      <c r="J237" s="136" t="e">
        <f>IF(OR(G237="R",G237="NA",G237="F"),"미취득학점",IF(OR(VLOOKUP(H237,폐지및신설교과목록!$C$11:$K$117,8,FALSE)="SA",VLOOKUP(H237,폐지및신설교과목록!$C$11:$K$117,8,FALSE)="A",VLOOKUP(H237,폐지및신설교과목록!$C$11:$K$117,8,FALSE)="S",VLOOKUP(H237,폐지및신설교과목록!$C$11:$K$117,8,FALSE)="문학사선택교양",VLOOKUP(H237,폐지및신설교과목록!$C$11:$K$117,8,FALSE)="이학사선택교양",VLOOKUP(H237,폐지및신설교과목록!$C$11:$K$117,8,FALSE)="NA"),VLOOKUP(H237,폐지및신설교과목록!$C$11:$K$117,8,FALSE),"그외"))</f>
        <v>#N/A</v>
      </c>
      <c r="K237" s="9"/>
      <c r="L237" s="26"/>
      <c r="M237" s="26"/>
      <c r="N237" s="26"/>
      <c r="O237" s="26"/>
      <c r="P237" s="26"/>
      <c r="Q237" s="26"/>
      <c r="R237" s="26"/>
      <c r="S237" s="27"/>
    </row>
    <row r="238" spans="2:19" ht="13.5" x14ac:dyDescent="0.25">
      <c r="B238" s="187"/>
      <c r="C238" s="181"/>
      <c r="D238" s="147"/>
      <c r="E238" s="148"/>
      <c r="F238" s="150" t="e">
        <f>VLOOKUP(D238,폐지및신설교과목록!$C$9:$F$117,3,FALSE)</f>
        <v>#N/A</v>
      </c>
      <c r="G238" s="148"/>
      <c r="H238" s="20">
        <f t="shared" si="17"/>
        <v>0</v>
      </c>
      <c r="I238" s="135" t="e">
        <f>IF(OR(G238="R",G238="NA",G238="F"),"미취득학점",IF(OR(VLOOKUP(H238,폐지및신설교과목록!$C$9:$J$117,8,FALSE)="S",VLOOKUP(H238,폐지및신설교과목록!$C$9:$J$117,8,FALSE)="SA",VLOOKUP(H238,폐지및신설교과목록!$C$9:$J$117,8,FALSE)="A"),"전공선택",IF(OR(VLOOKUP(H238,폐지및신설교과목록!$C$11:$K$117,8,FALSE)="문학사선택교양",VLOOKUP(H238,폐지및신설교과목록!$C$11:$K$117,8,FALSE)="이학사선택교양"),"교양",IF(VLOOKUP(H238,폐지및신설교과목록!$C$9:$J$117,8,FALSE)="NA","전공필수","그외"))))</f>
        <v>#N/A</v>
      </c>
      <c r="J238" s="136" t="e">
        <f>IF(OR(G238="R",G238="NA",G238="F"),"미취득학점",IF(OR(VLOOKUP(H238,폐지및신설교과목록!$C$11:$K$117,8,FALSE)="SA",VLOOKUP(H238,폐지및신설교과목록!$C$11:$K$117,8,FALSE)="A",VLOOKUP(H238,폐지및신설교과목록!$C$11:$K$117,8,FALSE)="S",VLOOKUP(H238,폐지및신설교과목록!$C$11:$K$117,8,FALSE)="문학사선택교양",VLOOKUP(H238,폐지및신설교과목록!$C$11:$K$117,8,FALSE)="이학사선택교양",VLOOKUP(H238,폐지및신설교과목록!$C$11:$K$117,8,FALSE)="NA"),VLOOKUP(H238,폐지및신설교과목록!$C$11:$K$117,8,FALSE),"그외"))</f>
        <v>#N/A</v>
      </c>
      <c r="K238" s="9"/>
      <c r="L238" s="26"/>
      <c r="M238" s="26"/>
      <c r="N238" s="26"/>
      <c r="O238" s="26"/>
      <c r="P238" s="26"/>
      <c r="Q238" s="26"/>
      <c r="R238" s="26"/>
      <c r="S238" s="27"/>
    </row>
    <row r="239" spans="2:19" ht="13.5" x14ac:dyDescent="0.25">
      <c r="B239" s="187"/>
      <c r="C239" s="181"/>
      <c r="D239" s="147"/>
      <c r="E239" s="148"/>
      <c r="F239" s="150" t="e">
        <f>VLOOKUP(D239,폐지및신설교과목록!$C$9:$F$117,3,FALSE)</f>
        <v>#N/A</v>
      </c>
      <c r="G239" s="148"/>
      <c r="H239" s="20">
        <f t="shared" si="17"/>
        <v>0</v>
      </c>
      <c r="I239" s="135" t="e">
        <f>IF(OR(G239="R",G239="NA",G239="F"),"미취득학점",IF(OR(VLOOKUP(H239,폐지및신설교과목록!$C$9:$J$117,8,FALSE)="S",VLOOKUP(H239,폐지및신설교과목록!$C$9:$J$117,8,FALSE)="SA",VLOOKUP(H239,폐지및신설교과목록!$C$9:$J$117,8,FALSE)="A"),"전공선택",IF(OR(VLOOKUP(H239,폐지및신설교과목록!$C$11:$K$117,8,FALSE)="문학사선택교양",VLOOKUP(H239,폐지및신설교과목록!$C$11:$K$117,8,FALSE)="이학사선택교양"),"교양",IF(VLOOKUP(H239,폐지및신설교과목록!$C$9:$J$117,8,FALSE)="NA","전공필수","그외"))))</f>
        <v>#N/A</v>
      </c>
      <c r="J239" s="136" t="e">
        <f>IF(OR(G239="R",G239="NA",G239="F"),"미취득학점",IF(OR(VLOOKUP(H239,폐지및신설교과목록!$C$11:$K$117,8,FALSE)="SA",VLOOKUP(H239,폐지및신설교과목록!$C$11:$K$117,8,FALSE)="A",VLOOKUP(H239,폐지및신설교과목록!$C$11:$K$117,8,FALSE)="S",VLOOKUP(H239,폐지및신설교과목록!$C$11:$K$117,8,FALSE)="문학사선택교양",VLOOKUP(H239,폐지및신설교과목록!$C$11:$K$117,8,FALSE)="이학사선택교양",VLOOKUP(H239,폐지및신설교과목록!$C$11:$K$117,8,FALSE)="NA"),VLOOKUP(H239,폐지및신설교과목록!$C$11:$K$117,8,FALSE),"그외"))</f>
        <v>#N/A</v>
      </c>
      <c r="K239" s="9"/>
      <c r="L239" s="26"/>
      <c r="M239" s="26"/>
      <c r="N239" s="26"/>
      <c r="O239" s="26"/>
      <c r="P239" s="26"/>
      <c r="Q239" s="26"/>
      <c r="R239" s="26"/>
      <c r="S239" s="27"/>
    </row>
    <row r="240" spans="2:19" ht="13.5" x14ac:dyDescent="0.25">
      <c r="B240" s="187"/>
      <c r="C240" s="181"/>
      <c r="D240" s="147"/>
      <c r="E240" s="148"/>
      <c r="F240" s="150" t="e">
        <f>VLOOKUP(D240,폐지및신설교과목록!$C$9:$F$117,3,FALSE)</f>
        <v>#N/A</v>
      </c>
      <c r="G240" s="148"/>
      <c r="H240" s="20">
        <f t="shared" si="17"/>
        <v>0</v>
      </c>
      <c r="I240" s="135" t="e">
        <f>IF(OR(G240="R",G240="NA",G240="F"),"미취득학점",IF(OR(VLOOKUP(H240,폐지및신설교과목록!$C$9:$J$117,8,FALSE)="S",VLOOKUP(H240,폐지및신설교과목록!$C$9:$J$117,8,FALSE)="SA",VLOOKUP(H240,폐지및신설교과목록!$C$9:$J$117,8,FALSE)="A"),"전공선택",IF(OR(VLOOKUP(H240,폐지및신설교과목록!$C$11:$K$117,8,FALSE)="문학사선택교양",VLOOKUP(H240,폐지및신설교과목록!$C$11:$K$117,8,FALSE)="이학사선택교양"),"교양",IF(VLOOKUP(H240,폐지및신설교과목록!$C$9:$J$117,8,FALSE)="NA","전공필수","그외"))))</f>
        <v>#N/A</v>
      </c>
      <c r="J240" s="136" t="e">
        <f>IF(OR(G240="R",G240="NA",G240="F"),"미취득학점",IF(OR(VLOOKUP(H240,폐지및신설교과목록!$C$11:$K$117,8,FALSE)="SA",VLOOKUP(H240,폐지및신설교과목록!$C$11:$K$117,8,FALSE)="A",VLOOKUP(H240,폐지및신설교과목록!$C$11:$K$117,8,FALSE)="S",VLOOKUP(H240,폐지및신설교과목록!$C$11:$K$117,8,FALSE)="문학사선택교양",VLOOKUP(H240,폐지및신설교과목록!$C$11:$K$117,8,FALSE)="이학사선택교양",VLOOKUP(H240,폐지및신설교과목록!$C$11:$K$117,8,FALSE)="NA"),VLOOKUP(H240,폐지및신설교과목록!$C$11:$K$117,8,FALSE),"그외"))</f>
        <v>#N/A</v>
      </c>
      <c r="K240" s="9"/>
      <c r="L240" s="26"/>
      <c r="M240" s="26"/>
      <c r="N240" s="26"/>
      <c r="O240" s="26"/>
      <c r="P240" s="26"/>
      <c r="Q240" s="26"/>
      <c r="R240" s="26"/>
      <c r="S240" s="27"/>
    </row>
    <row r="241" spans="2:19" ht="13.5" x14ac:dyDescent="0.25">
      <c r="B241" s="187"/>
      <c r="C241" s="181"/>
      <c r="D241" s="147"/>
      <c r="E241" s="148"/>
      <c r="F241" s="150" t="e">
        <f>VLOOKUP(D241,폐지및신설교과목록!$C$9:$F$117,3,FALSE)</f>
        <v>#N/A</v>
      </c>
      <c r="G241" s="148"/>
      <c r="H241" s="20">
        <f t="shared" si="17"/>
        <v>0</v>
      </c>
      <c r="I241" s="135" t="e">
        <f>IF(OR(G241="R",G241="NA",G241="F"),"미취득학점",IF(OR(VLOOKUP(H241,폐지및신설교과목록!$C$9:$J$117,8,FALSE)="S",VLOOKUP(H241,폐지및신설교과목록!$C$9:$J$117,8,FALSE)="SA",VLOOKUP(H241,폐지및신설교과목록!$C$9:$J$117,8,FALSE)="A"),"전공선택",IF(OR(VLOOKUP(H241,폐지및신설교과목록!$C$11:$K$117,8,FALSE)="문학사선택교양",VLOOKUP(H241,폐지및신설교과목록!$C$11:$K$117,8,FALSE)="이학사선택교양"),"교양",IF(VLOOKUP(H241,폐지및신설교과목록!$C$9:$J$117,8,FALSE)="NA","전공필수","그외"))))</f>
        <v>#N/A</v>
      </c>
      <c r="J241" s="136" t="e">
        <f>IF(OR(G241="R",G241="NA",G241="F"),"미취득학점",IF(OR(VLOOKUP(H241,폐지및신설교과목록!$C$11:$K$117,8,FALSE)="SA",VLOOKUP(H241,폐지및신설교과목록!$C$11:$K$117,8,FALSE)="A",VLOOKUP(H241,폐지및신설교과목록!$C$11:$K$117,8,FALSE)="S",VLOOKUP(H241,폐지및신설교과목록!$C$11:$K$117,8,FALSE)="문학사선택교양",VLOOKUP(H241,폐지및신설교과목록!$C$11:$K$117,8,FALSE)="이학사선택교양",VLOOKUP(H241,폐지및신설교과목록!$C$11:$K$117,8,FALSE)="NA"),VLOOKUP(H241,폐지및신설교과목록!$C$11:$K$117,8,FALSE),"그외"))</f>
        <v>#N/A</v>
      </c>
      <c r="K241" s="9"/>
      <c r="L241" s="26"/>
      <c r="M241" s="26"/>
      <c r="N241" s="26"/>
      <c r="O241" s="26"/>
      <c r="P241" s="26"/>
      <c r="Q241" s="26"/>
      <c r="R241" s="26"/>
      <c r="S241" s="27"/>
    </row>
    <row r="242" spans="2:19" ht="13.5" x14ac:dyDescent="0.25">
      <c r="B242" s="187"/>
      <c r="C242" s="181"/>
      <c r="D242" s="147"/>
      <c r="E242" s="148"/>
      <c r="F242" s="150" t="e">
        <f>VLOOKUP(D242,폐지및신설교과목록!$C$9:$F$117,3,FALSE)</f>
        <v>#N/A</v>
      </c>
      <c r="G242" s="148"/>
      <c r="H242" s="20">
        <f t="shared" si="17"/>
        <v>0</v>
      </c>
      <c r="I242" s="135" t="e">
        <f>IF(OR(G242="R",G242="NA",G242="F"),"미취득학점",IF(OR(VLOOKUP(H242,폐지및신설교과목록!$C$9:$J$117,8,FALSE)="S",VLOOKUP(H242,폐지및신설교과목록!$C$9:$J$117,8,FALSE)="SA",VLOOKUP(H242,폐지및신설교과목록!$C$9:$J$117,8,FALSE)="A"),"전공선택",IF(OR(VLOOKUP(H242,폐지및신설교과목록!$C$11:$K$117,8,FALSE)="문학사선택교양",VLOOKUP(H242,폐지및신설교과목록!$C$11:$K$117,8,FALSE)="이학사선택교양"),"교양",IF(VLOOKUP(H242,폐지및신설교과목록!$C$9:$J$117,8,FALSE)="NA","전공필수","그외"))))</f>
        <v>#N/A</v>
      </c>
      <c r="J242" s="136" t="e">
        <f>IF(OR(G242="R",G242="NA",G242="F"),"미취득학점",IF(OR(VLOOKUP(H242,폐지및신설교과목록!$C$11:$K$117,8,FALSE)="SA",VLOOKUP(H242,폐지및신설교과목록!$C$11:$K$117,8,FALSE)="A",VLOOKUP(H242,폐지및신설교과목록!$C$11:$K$117,8,FALSE)="S",VLOOKUP(H242,폐지및신설교과목록!$C$11:$K$117,8,FALSE)="문학사선택교양",VLOOKUP(H242,폐지및신설교과목록!$C$11:$K$117,8,FALSE)="이학사선택교양",VLOOKUP(H242,폐지및신설교과목록!$C$11:$K$117,8,FALSE)="NA"),VLOOKUP(H242,폐지및신설교과목록!$C$11:$K$117,8,FALSE),"그외"))</f>
        <v>#N/A</v>
      </c>
      <c r="K242" s="9"/>
      <c r="L242" s="26"/>
      <c r="M242" s="26"/>
      <c r="N242" s="26"/>
      <c r="O242" s="26"/>
      <c r="P242" s="26"/>
      <c r="Q242" s="26"/>
      <c r="R242" s="26"/>
      <c r="S242" s="27"/>
    </row>
    <row r="243" spans="2:19" ht="13.5" x14ac:dyDescent="0.25">
      <c r="B243" s="187"/>
      <c r="C243" s="181"/>
      <c r="D243" s="147"/>
      <c r="E243" s="148"/>
      <c r="F243" s="150" t="e">
        <f>VLOOKUP(D243,폐지및신설교과목록!$C$9:$F$117,3,FALSE)</f>
        <v>#N/A</v>
      </c>
      <c r="G243" s="148"/>
      <c r="H243" s="20">
        <f t="shared" si="17"/>
        <v>0</v>
      </c>
      <c r="I243" s="135" t="e">
        <f>IF(OR(G243="R",G243="NA",G243="F"),"미취득학점",IF(OR(VLOOKUP(H243,폐지및신설교과목록!$C$9:$J$117,8,FALSE)="S",VLOOKUP(H243,폐지및신설교과목록!$C$9:$J$117,8,FALSE)="SA",VLOOKUP(H243,폐지및신설교과목록!$C$9:$J$117,8,FALSE)="A"),"전공선택",IF(OR(VLOOKUP(H243,폐지및신설교과목록!$C$11:$K$117,8,FALSE)="문학사선택교양",VLOOKUP(H243,폐지및신설교과목록!$C$11:$K$117,8,FALSE)="이학사선택교양"),"교양",IF(VLOOKUP(H243,폐지및신설교과목록!$C$9:$J$117,8,FALSE)="NA","전공필수","그외"))))</f>
        <v>#N/A</v>
      </c>
      <c r="J243" s="136" t="e">
        <f>IF(OR(G243="R",G243="NA",G243="F"),"미취득학점",IF(OR(VLOOKUP(H243,폐지및신설교과목록!$C$11:$K$117,8,FALSE)="SA",VLOOKUP(H243,폐지및신설교과목록!$C$11:$K$117,8,FALSE)="A",VLOOKUP(H243,폐지및신설교과목록!$C$11:$K$117,8,FALSE)="S",VLOOKUP(H243,폐지및신설교과목록!$C$11:$K$117,8,FALSE)="문학사선택교양",VLOOKUP(H243,폐지및신설교과목록!$C$11:$K$117,8,FALSE)="이학사선택교양",VLOOKUP(H243,폐지및신설교과목록!$C$11:$K$117,8,FALSE)="NA"),VLOOKUP(H243,폐지및신설교과목록!$C$11:$K$117,8,FALSE),"그외"))</f>
        <v>#N/A</v>
      </c>
      <c r="K243" s="9"/>
      <c r="L243" s="26"/>
      <c r="M243" s="26"/>
      <c r="N243" s="26"/>
      <c r="O243" s="26"/>
      <c r="P243" s="26"/>
      <c r="Q243" s="26"/>
      <c r="R243" s="26"/>
      <c r="S243" s="27"/>
    </row>
    <row r="244" spans="2:19" ht="13.5" x14ac:dyDescent="0.25">
      <c r="B244" s="187"/>
      <c r="C244" s="181"/>
      <c r="D244" s="147"/>
      <c r="E244" s="148"/>
      <c r="F244" s="150" t="e">
        <f>VLOOKUP(D244,폐지및신설교과목록!$C$9:$F$117,3,FALSE)</f>
        <v>#N/A</v>
      </c>
      <c r="G244" s="148"/>
      <c r="H244" s="20">
        <f t="shared" si="17"/>
        <v>0</v>
      </c>
      <c r="I244" s="135" t="e">
        <f>IF(OR(G244="R",G244="NA",G244="F"),"미취득학점",IF(OR(VLOOKUP(H244,폐지및신설교과목록!$C$9:$J$117,8,FALSE)="S",VLOOKUP(H244,폐지및신설교과목록!$C$9:$J$117,8,FALSE)="SA",VLOOKUP(H244,폐지및신설교과목록!$C$9:$J$117,8,FALSE)="A"),"전공선택",IF(OR(VLOOKUP(H244,폐지및신설교과목록!$C$11:$K$117,8,FALSE)="문학사선택교양",VLOOKUP(H244,폐지및신설교과목록!$C$11:$K$117,8,FALSE)="이학사선택교양"),"교양",IF(VLOOKUP(H244,폐지및신설교과목록!$C$9:$J$117,8,FALSE)="NA","전공필수","그외"))))</f>
        <v>#N/A</v>
      </c>
      <c r="J244" s="136" t="e">
        <f>IF(OR(G244="R",G244="NA",G244="F"),"미취득학점",IF(OR(VLOOKUP(H244,폐지및신설교과목록!$C$11:$K$117,8,FALSE)="SA",VLOOKUP(H244,폐지및신설교과목록!$C$11:$K$117,8,FALSE)="A",VLOOKUP(H244,폐지및신설교과목록!$C$11:$K$117,8,FALSE)="S",VLOOKUP(H244,폐지및신설교과목록!$C$11:$K$117,8,FALSE)="문학사선택교양",VLOOKUP(H244,폐지및신설교과목록!$C$11:$K$117,8,FALSE)="이학사선택교양",VLOOKUP(H244,폐지및신설교과목록!$C$11:$K$117,8,FALSE)="NA"),VLOOKUP(H244,폐지및신설교과목록!$C$11:$K$117,8,FALSE),"그외"))</f>
        <v>#N/A</v>
      </c>
      <c r="K244" s="9"/>
      <c r="L244" s="26"/>
      <c r="M244" s="26"/>
      <c r="N244" s="26"/>
      <c r="O244" s="26"/>
      <c r="P244" s="26"/>
      <c r="Q244" s="26"/>
      <c r="R244" s="26"/>
      <c r="S244" s="27"/>
    </row>
    <row r="245" spans="2:19" ht="14.25" thickBot="1" x14ac:dyDescent="0.3">
      <c r="B245" s="188"/>
      <c r="C245" s="182"/>
      <c r="D245" s="28" t="s">
        <v>33</v>
      </c>
      <c r="E245" s="28"/>
      <c r="F245" s="137" t="e">
        <f>SUM(F234:F244)</f>
        <v>#N/A</v>
      </c>
      <c r="G245" s="28"/>
      <c r="H245" s="29"/>
      <c r="I245" s="137"/>
      <c r="J245" s="138"/>
      <c r="K245" s="9"/>
      <c r="L245" s="26"/>
      <c r="M245" s="26"/>
      <c r="N245" s="26"/>
      <c r="O245" s="26"/>
      <c r="P245" s="26"/>
      <c r="Q245" s="26"/>
      <c r="R245" s="26"/>
      <c r="S245" s="27"/>
    </row>
    <row r="246" spans="2:19" ht="9" customHeight="1" thickBot="1" x14ac:dyDescent="0.3">
      <c r="B246" s="151"/>
      <c r="C246" s="30"/>
      <c r="D246" s="139"/>
      <c r="E246" s="139"/>
      <c r="F246" s="139"/>
      <c r="G246" s="139"/>
      <c r="H246" s="30"/>
      <c r="I246" s="139"/>
      <c r="J246" s="140"/>
      <c r="K246" s="9"/>
      <c r="L246" s="26"/>
      <c r="M246" s="26"/>
      <c r="N246" s="26"/>
      <c r="O246" s="26"/>
      <c r="P246" s="26"/>
      <c r="Q246" s="26"/>
      <c r="R246" s="26"/>
      <c r="S246" s="27"/>
    </row>
    <row r="247" spans="2:19" ht="14.25" thickBot="1" x14ac:dyDescent="0.3">
      <c r="B247" s="33" t="s">
        <v>0</v>
      </c>
      <c r="C247" s="34" t="s">
        <v>20</v>
      </c>
      <c r="D247" s="35" t="s">
        <v>21</v>
      </c>
      <c r="E247" s="36" t="s">
        <v>22</v>
      </c>
      <c r="F247" s="35" t="s">
        <v>23</v>
      </c>
      <c r="G247" s="36" t="s">
        <v>24</v>
      </c>
      <c r="H247" s="37" t="s">
        <v>34</v>
      </c>
      <c r="I247" s="38" t="s">
        <v>26</v>
      </c>
      <c r="J247" s="39" t="s">
        <v>27</v>
      </c>
      <c r="K247" s="9"/>
      <c r="L247" s="26"/>
      <c r="M247" s="26"/>
      <c r="N247" s="26"/>
      <c r="O247" s="26"/>
      <c r="P247" s="26"/>
      <c r="Q247" s="26"/>
      <c r="R247" s="26"/>
      <c r="S247" s="27"/>
    </row>
    <row r="248" spans="2:19" ht="14.25" customHeight="1" thickTop="1" x14ac:dyDescent="0.25">
      <c r="B248" s="186"/>
      <c r="C248" s="183" t="s">
        <v>51</v>
      </c>
      <c r="D248" s="145"/>
      <c r="E248" s="146"/>
      <c r="F248" s="149" t="e">
        <f>VLOOKUP(D248,폐지및신설교과목록!$C$9:$F$117,3,FALSE)</f>
        <v>#N/A</v>
      </c>
      <c r="G248" s="146"/>
      <c r="H248" s="19">
        <f t="shared" ref="H248:H252" si="18">IF(OR(D248="LIBS151",D248="LIBS152"),"LIBS150",IF(D248="MATH161","MATH221",IF(D248="MATH162","MATH222",IF(OR(D248="COSE101",D248="COSE102"),"EGRN151",D248))))</f>
        <v>0</v>
      </c>
      <c r="I248" s="133" t="e">
        <f>IF(OR(G248="R",G248="NA",G248="F"),"미취득학점",IF(OR(VLOOKUP(H248,폐지및신설교과목록!$C$9:$J$117,8,FALSE)="S",VLOOKUP(H248,폐지및신설교과목록!$C$9:$J$117,8,FALSE)="SA",VLOOKUP(H248,폐지및신설교과목록!$C$9:$J$117,8,FALSE)="A"),"전공선택",IF(OR(VLOOKUP(H248,폐지및신설교과목록!$C$11:$K$117,8,FALSE)="문학사선택교양",VLOOKUP(H248,폐지및신설교과목록!$C$11:$K$117,8,FALSE)="이학사선택교양"),"교양",IF(VLOOKUP(H248,폐지및신설교과목록!$C$9:$J$117,8,FALSE)="NA","전공필수","그외"))))</f>
        <v>#N/A</v>
      </c>
      <c r="J248" s="134" t="e">
        <f>IF(OR(G248="R",G248="NA",G248="F"),"미취득학점",IF(OR(VLOOKUP(H248,폐지및신설교과목록!$C$11:$K$117,8,FALSE)="SA",VLOOKUP(H248,폐지및신설교과목록!$C$11:$K$117,8,FALSE)="A",VLOOKUP(H248,폐지및신설교과목록!$C$11:$K$117,8,FALSE)="S",VLOOKUP(H248,폐지및신설교과목록!$C$11:$K$117,8,FALSE)="문학사선택교양",VLOOKUP(H248,폐지및신설교과목록!$C$11:$K$117,8,FALSE)="이학사선택교양",VLOOKUP(H248,폐지및신설교과목록!$C$11:$K$117,8,FALSE)="NA"),VLOOKUP(H248,폐지및신설교과목록!$C$11:$K$117,8,FALSE),"그외"))</f>
        <v>#N/A</v>
      </c>
      <c r="K248" s="9"/>
      <c r="L248" s="26"/>
      <c r="M248" s="26"/>
      <c r="N248" s="26"/>
      <c r="O248" s="26"/>
      <c r="P248" s="26"/>
      <c r="Q248" s="26"/>
      <c r="R248" s="26"/>
      <c r="S248" s="27"/>
    </row>
    <row r="249" spans="2:19" ht="13.5" x14ac:dyDescent="0.25">
      <c r="B249" s="187"/>
      <c r="C249" s="184"/>
      <c r="D249" s="147"/>
      <c r="E249" s="148"/>
      <c r="F249" s="150" t="e">
        <f>VLOOKUP(D249,폐지및신설교과목록!$C$9:$F$117,3,FALSE)</f>
        <v>#N/A</v>
      </c>
      <c r="G249" s="148"/>
      <c r="H249" s="20">
        <f t="shared" si="18"/>
        <v>0</v>
      </c>
      <c r="I249" s="135" t="e">
        <f>IF(OR(G249="R",G249="NA",G249="F"),"미취득학점",IF(OR(VLOOKUP(H249,폐지및신설교과목록!$C$9:$J$117,8,FALSE)="S",VLOOKUP(H249,폐지및신설교과목록!$C$9:$J$117,8,FALSE)="SA",VLOOKUP(H249,폐지및신설교과목록!$C$9:$J$117,8,FALSE)="A"),"전공선택",IF(OR(VLOOKUP(H249,폐지및신설교과목록!$C$11:$K$117,8,FALSE)="문학사선택교양",VLOOKUP(H249,폐지및신설교과목록!$C$11:$K$117,8,FALSE)="이학사선택교양"),"교양",IF(VLOOKUP(H249,폐지및신설교과목록!$C$9:$J$117,8,FALSE)="NA","전공필수","그외"))))</f>
        <v>#N/A</v>
      </c>
      <c r="J249" s="136" t="e">
        <f>IF(OR(G249="R",G249="NA",G249="F"),"미취득학점",IF(OR(VLOOKUP(H249,폐지및신설교과목록!$C$11:$K$117,8,FALSE)="SA",VLOOKUP(H249,폐지및신설교과목록!$C$11:$K$117,8,FALSE)="A",VLOOKUP(H249,폐지및신설교과목록!$C$11:$K$117,8,FALSE)="S",VLOOKUP(H249,폐지및신설교과목록!$C$11:$K$117,8,FALSE)="문학사선택교양",VLOOKUP(H249,폐지및신설교과목록!$C$11:$K$117,8,FALSE)="이학사선택교양",VLOOKUP(H249,폐지및신설교과목록!$C$11:$K$117,8,FALSE)="NA"),VLOOKUP(H249,폐지및신설교과목록!$C$11:$K$117,8,FALSE),"그외"))</f>
        <v>#N/A</v>
      </c>
      <c r="K249" s="9"/>
      <c r="L249" s="26"/>
      <c r="M249" s="26"/>
      <c r="N249" s="26"/>
      <c r="O249" s="26"/>
      <c r="P249" s="26"/>
      <c r="Q249" s="26"/>
      <c r="R249" s="26"/>
      <c r="S249" s="27"/>
    </row>
    <row r="250" spans="2:19" ht="13.5" x14ac:dyDescent="0.25">
      <c r="B250" s="187"/>
      <c r="C250" s="184"/>
      <c r="D250" s="147"/>
      <c r="E250" s="148"/>
      <c r="F250" s="150" t="e">
        <f>VLOOKUP(D250,폐지및신설교과목록!$C$9:$F$117,3,FALSE)</f>
        <v>#N/A</v>
      </c>
      <c r="G250" s="148"/>
      <c r="H250" s="20">
        <f t="shared" si="18"/>
        <v>0</v>
      </c>
      <c r="I250" s="135" t="e">
        <f>IF(OR(G250="R",G250="NA",G250="F"),"미취득학점",IF(OR(VLOOKUP(H250,폐지및신설교과목록!$C$9:$J$117,8,FALSE)="S",VLOOKUP(H250,폐지및신설교과목록!$C$9:$J$117,8,FALSE)="SA",VLOOKUP(H250,폐지및신설교과목록!$C$9:$J$117,8,FALSE)="A"),"전공선택",IF(OR(VLOOKUP(H250,폐지및신설교과목록!$C$11:$K$117,8,FALSE)="문학사선택교양",VLOOKUP(H250,폐지및신설교과목록!$C$11:$K$117,8,FALSE)="이학사선택교양"),"교양",IF(VLOOKUP(H250,폐지및신설교과목록!$C$9:$J$117,8,FALSE)="NA","전공필수","그외"))))</f>
        <v>#N/A</v>
      </c>
      <c r="J250" s="136" t="e">
        <f>IF(OR(G250="R",G250="NA",G250="F"),"미취득학점",IF(OR(VLOOKUP(H250,폐지및신설교과목록!$C$11:$K$117,8,FALSE)="SA",VLOOKUP(H250,폐지및신설교과목록!$C$11:$K$117,8,FALSE)="A",VLOOKUP(H250,폐지및신설교과목록!$C$11:$K$117,8,FALSE)="S",VLOOKUP(H250,폐지및신설교과목록!$C$11:$K$117,8,FALSE)="문학사선택교양",VLOOKUP(H250,폐지및신설교과목록!$C$11:$K$117,8,FALSE)="이학사선택교양",VLOOKUP(H250,폐지및신설교과목록!$C$11:$K$117,8,FALSE)="NA"),VLOOKUP(H250,폐지및신설교과목록!$C$11:$K$117,8,FALSE),"그외"))</f>
        <v>#N/A</v>
      </c>
      <c r="K250" s="9"/>
      <c r="L250" s="26"/>
      <c r="M250" s="26"/>
      <c r="N250" s="26"/>
      <c r="O250" s="26"/>
      <c r="P250" s="26"/>
      <c r="Q250" s="26"/>
      <c r="R250" s="26"/>
      <c r="S250" s="27"/>
    </row>
    <row r="251" spans="2:19" ht="13.5" x14ac:dyDescent="0.25">
      <c r="B251" s="187"/>
      <c r="C251" s="184"/>
      <c r="D251" s="147"/>
      <c r="E251" s="148"/>
      <c r="F251" s="150" t="e">
        <f>VLOOKUP(D251,폐지및신설교과목록!$C$9:$F$117,3,FALSE)</f>
        <v>#N/A</v>
      </c>
      <c r="G251" s="148"/>
      <c r="H251" s="20">
        <f t="shared" si="18"/>
        <v>0</v>
      </c>
      <c r="I251" s="135" t="e">
        <f>IF(OR(G251="R",G251="NA",G251="F"),"미취득학점",IF(OR(VLOOKUP(H251,폐지및신설교과목록!$C$9:$J$117,8,FALSE)="S",VLOOKUP(H251,폐지및신설교과목록!$C$9:$J$117,8,FALSE)="SA",VLOOKUP(H251,폐지및신설교과목록!$C$9:$J$117,8,FALSE)="A"),"전공선택",IF(OR(VLOOKUP(H251,폐지및신설교과목록!$C$11:$K$117,8,FALSE)="문학사선택교양",VLOOKUP(H251,폐지및신설교과목록!$C$11:$K$117,8,FALSE)="이학사선택교양"),"교양",IF(VLOOKUP(H251,폐지및신설교과목록!$C$9:$J$117,8,FALSE)="NA","전공필수","그외"))))</f>
        <v>#N/A</v>
      </c>
      <c r="J251" s="136" t="e">
        <f>IF(OR(G251="R",G251="NA",G251="F"),"미취득학점",IF(OR(VLOOKUP(H251,폐지및신설교과목록!$C$11:$K$117,8,FALSE)="SA",VLOOKUP(H251,폐지및신설교과목록!$C$11:$K$117,8,FALSE)="A",VLOOKUP(H251,폐지및신설교과목록!$C$11:$K$117,8,FALSE)="S",VLOOKUP(H251,폐지및신설교과목록!$C$11:$K$117,8,FALSE)="문학사선택교양",VLOOKUP(H251,폐지및신설교과목록!$C$11:$K$117,8,FALSE)="이학사선택교양",VLOOKUP(H251,폐지및신설교과목록!$C$11:$K$117,8,FALSE)="NA"),VLOOKUP(H251,폐지및신설교과목록!$C$11:$K$117,8,FALSE),"그외"))</f>
        <v>#N/A</v>
      </c>
      <c r="K251" s="9"/>
      <c r="L251" s="26"/>
      <c r="M251" s="26"/>
      <c r="N251" s="26"/>
      <c r="O251" s="26"/>
      <c r="P251" s="26"/>
      <c r="Q251" s="26"/>
      <c r="R251" s="26"/>
      <c r="S251" s="27"/>
    </row>
    <row r="252" spans="2:19" ht="13.5" x14ac:dyDescent="0.25">
      <c r="B252" s="187"/>
      <c r="C252" s="184"/>
      <c r="D252" s="147"/>
      <c r="E252" s="148"/>
      <c r="F252" s="150" t="e">
        <f>VLOOKUP(D252,폐지및신설교과목록!$C$9:$F$117,3,FALSE)</f>
        <v>#N/A</v>
      </c>
      <c r="G252" s="148"/>
      <c r="H252" s="20">
        <f t="shared" si="18"/>
        <v>0</v>
      </c>
      <c r="I252" s="135" t="e">
        <f>IF(OR(G252="R",G252="NA",G252="F"),"미취득학점",IF(OR(VLOOKUP(H252,폐지및신설교과목록!$C$9:$J$117,8,FALSE)="S",VLOOKUP(H252,폐지및신설교과목록!$C$9:$J$117,8,FALSE)="SA",VLOOKUP(H252,폐지및신설교과목록!$C$9:$J$117,8,FALSE)="A"),"전공선택",IF(OR(VLOOKUP(H252,폐지및신설교과목록!$C$11:$K$117,8,FALSE)="문학사선택교양",VLOOKUP(H252,폐지및신설교과목록!$C$11:$K$117,8,FALSE)="이학사선택교양"),"교양",IF(VLOOKUP(H252,폐지및신설교과목록!$C$9:$J$117,8,FALSE)="NA","전공필수","그외"))))</f>
        <v>#N/A</v>
      </c>
      <c r="J252" s="136" t="e">
        <f>IF(OR(G252="R",G252="NA",G252="F"),"미취득학점",IF(OR(VLOOKUP(H252,폐지및신설교과목록!$C$11:$K$117,8,FALSE)="SA",VLOOKUP(H252,폐지및신설교과목록!$C$11:$K$117,8,FALSE)="A",VLOOKUP(H252,폐지및신설교과목록!$C$11:$K$117,8,FALSE)="S",VLOOKUP(H252,폐지및신설교과목록!$C$11:$K$117,8,FALSE)="문학사선택교양",VLOOKUP(H252,폐지및신설교과목록!$C$11:$K$117,8,FALSE)="이학사선택교양",VLOOKUP(H252,폐지및신설교과목록!$C$11:$K$117,8,FALSE)="NA"),VLOOKUP(H252,폐지및신설교과목록!$C$11:$K$117,8,FALSE),"그외"))</f>
        <v>#N/A</v>
      </c>
      <c r="K252" s="9"/>
      <c r="L252" s="26"/>
      <c r="M252" s="26"/>
      <c r="N252" s="26"/>
      <c r="O252" s="26"/>
      <c r="P252" s="26"/>
      <c r="Q252" s="26"/>
      <c r="R252" s="26"/>
      <c r="S252" s="27"/>
    </row>
    <row r="253" spans="2:19" ht="14.25" thickBot="1" x14ac:dyDescent="0.3">
      <c r="B253" s="188"/>
      <c r="C253" s="185"/>
      <c r="D253" s="28" t="s">
        <v>33</v>
      </c>
      <c r="E253" s="28"/>
      <c r="F253" s="137" t="e">
        <f>SUM(F248:F252)</f>
        <v>#N/A</v>
      </c>
      <c r="G253" s="28"/>
      <c r="H253" s="29"/>
      <c r="I253" s="137"/>
      <c r="J253" s="138"/>
      <c r="K253" s="9"/>
      <c r="L253" s="26"/>
      <c r="M253" s="26"/>
      <c r="N253" s="26"/>
      <c r="O253" s="26"/>
      <c r="P253" s="26"/>
      <c r="Q253" s="26"/>
      <c r="R253" s="26"/>
      <c r="S253" s="27"/>
    </row>
    <row r="254" spans="2:19" ht="9" customHeight="1" thickBot="1" x14ac:dyDescent="0.3">
      <c r="B254" s="151"/>
      <c r="C254" s="30"/>
      <c r="D254" s="139"/>
      <c r="E254" s="139"/>
      <c r="F254" s="139"/>
      <c r="G254" s="139"/>
      <c r="H254" s="30"/>
      <c r="I254" s="139"/>
      <c r="J254" s="140"/>
      <c r="K254" s="9"/>
      <c r="L254" s="26"/>
      <c r="M254" s="26"/>
      <c r="N254" s="26"/>
      <c r="O254" s="26"/>
      <c r="P254" s="26"/>
      <c r="Q254" s="26"/>
      <c r="R254" s="26"/>
      <c r="S254" s="27"/>
    </row>
    <row r="255" spans="2:19" ht="14.25" thickBot="1" x14ac:dyDescent="0.3">
      <c r="B255" s="33" t="s">
        <v>0</v>
      </c>
      <c r="C255" s="34" t="s">
        <v>20</v>
      </c>
      <c r="D255" s="35" t="s">
        <v>21</v>
      </c>
      <c r="E255" s="36" t="s">
        <v>22</v>
      </c>
      <c r="F255" s="35" t="s">
        <v>23</v>
      </c>
      <c r="G255" s="36" t="s">
        <v>24</v>
      </c>
      <c r="H255" s="37" t="s">
        <v>34</v>
      </c>
      <c r="I255" s="38" t="s">
        <v>26</v>
      </c>
      <c r="J255" s="39" t="s">
        <v>27</v>
      </c>
      <c r="K255" s="9"/>
      <c r="L255" s="26"/>
      <c r="M255" s="26"/>
      <c r="N255" s="26"/>
      <c r="O255" s="26"/>
      <c r="P255" s="26"/>
      <c r="Q255" s="26"/>
      <c r="R255" s="26"/>
      <c r="S255" s="27"/>
    </row>
    <row r="256" spans="2:19" ht="14.25" thickTop="1" x14ac:dyDescent="0.25">
      <c r="B256" s="186"/>
      <c r="C256" s="180" t="s">
        <v>37</v>
      </c>
      <c r="D256" s="145"/>
      <c r="E256" s="146"/>
      <c r="F256" s="149" t="e">
        <f>VLOOKUP(D256,폐지및신설교과목록!$C$9:$F$117,3,FALSE)</f>
        <v>#N/A</v>
      </c>
      <c r="G256" s="146"/>
      <c r="H256" s="19">
        <f t="shared" ref="H256:H266" si="19">IF(OR(D256="LIBS151",D256="LIBS152"),"LIBS150",IF(D256="MATH161","MATH221",IF(D256="MATH162","MATH222",IF(OR(D256="COSE101",D256="COSE102"),"EGRN151",D256))))</f>
        <v>0</v>
      </c>
      <c r="I256" s="133" t="e">
        <f>IF(OR(G256="R",G256="NA",G256="F"),"미취득학점",IF(OR(VLOOKUP(H256,폐지및신설교과목록!$C$9:$J$117,8,FALSE)="S",VLOOKUP(H256,폐지및신설교과목록!$C$9:$J$117,8,FALSE)="SA",VLOOKUP(H256,폐지및신설교과목록!$C$9:$J$117,8,FALSE)="A"),"전공선택",IF(OR(VLOOKUP(H256,폐지및신설교과목록!$C$11:$K$117,8,FALSE)="문학사선택교양",VLOOKUP(H256,폐지및신설교과목록!$C$11:$K$117,8,FALSE)="이학사선택교양"),"교양",IF(VLOOKUP(H256,폐지및신설교과목록!$C$9:$J$117,8,FALSE)="NA","전공필수","그외"))))</f>
        <v>#N/A</v>
      </c>
      <c r="J256" s="134" t="e">
        <f>IF(OR(G256="R",G256="NA",G256="F"),"미취득학점",IF(OR(VLOOKUP(H256,폐지및신설교과목록!$C$11:$K$117,8,FALSE)="SA",VLOOKUP(H256,폐지및신설교과목록!$C$11:$K$117,8,FALSE)="A",VLOOKUP(H256,폐지및신설교과목록!$C$11:$K$117,8,FALSE)="S",VLOOKUP(H256,폐지및신설교과목록!$C$11:$K$117,8,FALSE)="문학사선택교양",VLOOKUP(H256,폐지및신설교과목록!$C$11:$K$117,8,FALSE)="이학사선택교양",VLOOKUP(H256,폐지및신설교과목록!$C$11:$K$117,8,FALSE)="NA"),VLOOKUP(H256,폐지및신설교과목록!$C$11:$K$117,8,FALSE),"그외"))</f>
        <v>#N/A</v>
      </c>
      <c r="K256" s="9"/>
      <c r="L256" s="26"/>
      <c r="M256" s="26"/>
      <c r="N256" s="26"/>
      <c r="O256" s="26"/>
      <c r="P256" s="26"/>
      <c r="Q256" s="26"/>
      <c r="R256" s="26"/>
      <c r="S256" s="27"/>
    </row>
    <row r="257" spans="2:19" ht="13.5" x14ac:dyDescent="0.25">
      <c r="B257" s="187"/>
      <c r="C257" s="181"/>
      <c r="D257" s="147"/>
      <c r="E257" s="148"/>
      <c r="F257" s="150" t="e">
        <f>VLOOKUP(D257,폐지및신설교과목록!$C$9:$F$117,3,FALSE)</f>
        <v>#N/A</v>
      </c>
      <c r="G257" s="148"/>
      <c r="H257" s="20">
        <f t="shared" si="19"/>
        <v>0</v>
      </c>
      <c r="I257" s="135" t="e">
        <f>IF(OR(G257="R",G257="NA",G257="F"),"미취득학점",IF(OR(VLOOKUP(H257,폐지및신설교과목록!$C$9:$J$117,8,FALSE)="S",VLOOKUP(H257,폐지및신설교과목록!$C$9:$J$117,8,FALSE)="SA",VLOOKUP(H257,폐지및신설교과목록!$C$9:$J$117,8,FALSE)="A"),"전공선택",IF(OR(VLOOKUP(H257,폐지및신설교과목록!$C$11:$K$117,8,FALSE)="문학사선택교양",VLOOKUP(H257,폐지및신설교과목록!$C$11:$K$117,8,FALSE)="이학사선택교양"),"교양",IF(VLOOKUP(H257,폐지및신설교과목록!$C$9:$J$117,8,FALSE)="NA","전공필수","그외"))))</f>
        <v>#N/A</v>
      </c>
      <c r="J257" s="136" t="e">
        <f>IF(OR(G257="R",G257="NA",G257="F"),"미취득학점",IF(OR(VLOOKUP(H257,폐지및신설교과목록!$C$11:$K$117,8,FALSE)="SA",VLOOKUP(H257,폐지및신설교과목록!$C$11:$K$117,8,FALSE)="A",VLOOKUP(H257,폐지및신설교과목록!$C$11:$K$117,8,FALSE)="S",VLOOKUP(H257,폐지및신설교과목록!$C$11:$K$117,8,FALSE)="문학사선택교양",VLOOKUP(H257,폐지및신설교과목록!$C$11:$K$117,8,FALSE)="이학사선택교양",VLOOKUP(H257,폐지및신설교과목록!$C$11:$K$117,8,FALSE)="NA"),VLOOKUP(H257,폐지및신설교과목록!$C$11:$K$117,8,FALSE),"그외"))</f>
        <v>#N/A</v>
      </c>
      <c r="K257" s="9"/>
      <c r="L257" s="26"/>
      <c r="M257" s="26"/>
      <c r="N257" s="26"/>
      <c r="O257" s="26"/>
      <c r="P257" s="26"/>
      <c r="Q257" s="26"/>
      <c r="R257" s="26"/>
      <c r="S257" s="27"/>
    </row>
    <row r="258" spans="2:19" ht="13.5" x14ac:dyDescent="0.25">
      <c r="B258" s="187"/>
      <c r="C258" s="181"/>
      <c r="D258" s="147"/>
      <c r="E258" s="148"/>
      <c r="F258" s="150" t="e">
        <f>VLOOKUP(D258,폐지및신설교과목록!$C$9:$F$117,3,FALSE)</f>
        <v>#N/A</v>
      </c>
      <c r="G258" s="148"/>
      <c r="H258" s="20">
        <f t="shared" si="19"/>
        <v>0</v>
      </c>
      <c r="I258" s="135" t="e">
        <f>IF(OR(G258="R",G258="NA",G258="F"),"미취득학점",IF(OR(VLOOKUP(H258,폐지및신설교과목록!$C$9:$J$117,8,FALSE)="S",VLOOKUP(H258,폐지및신설교과목록!$C$9:$J$117,8,FALSE)="SA",VLOOKUP(H258,폐지및신설교과목록!$C$9:$J$117,8,FALSE)="A"),"전공선택",IF(OR(VLOOKUP(H258,폐지및신설교과목록!$C$11:$K$117,8,FALSE)="문학사선택교양",VLOOKUP(H258,폐지및신설교과목록!$C$11:$K$117,8,FALSE)="이학사선택교양"),"교양",IF(VLOOKUP(H258,폐지및신설교과목록!$C$9:$J$117,8,FALSE)="NA","전공필수","그외"))))</f>
        <v>#N/A</v>
      </c>
      <c r="J258" s="136" t="e">
        <f>IF(OR(G258="R",G258="NA",G258="F"),"미취득학점",IF(OR(VLOOKUP(H258,폐지및신설교과목록!$C$11:$K$117,8,FALSE)="SA",VLOOKUP(H258,폐지및신설교과목록!$C$11:$K$117,8,FALSE)="A",VLOOKUP(H258,폐지및신설교과목록!$C$11:$K$117,8,FALSE)="S",VLOOKUP(H258,폐지및신설교과목록!$C$11:$K$117,8,FALSE)="문학사선택교양",VLOOKUP(H258,폐지및신설교과목록!$C$11:$K$117,8,FALSE)="이학사선택교양",VLOOKUP(H258,폐지및신설교과목록!$C$11:$K$117,8,FALSE)="NA"),VLOOKUP(H258,폐지및신설교과목록!$C$11:$K$117,8,FALSE),"그외"))</f>
        <v>#N/A</v>
      </c>
      <c r="K258" s="9"/>
      <c r="L258" s="26"/>
      <c r="M258" s="26"/>
      <c r="N258" s="26"/>
      <c r="O258" s="26"/>
      <c r="P258" s="26"/>
      <c r="Q258" s="26"/>
      <c r="R258" s="26"/>
      <c r="S258" s="27"/>
    </row>
    <row r="259" spans="2:19" ht="13.5" x14ac:dyDescent="0.25">
      <c r="B259" s="187"/>
      <c r="C259" s="181"/>
      <c r="D259" s="147"/>
      <c r="E259" s="148"/>
      <c r="F259" s="150" t="e">
        <f>VLOOKUP(D259,폐지및신설교과목록!$C$9:$F$117,3,FALSE)</f>
        <v>#N/A</v>
      </c>
      <c r="G259" s="148"/>
      <c r="H259" s="20">
        <f t="shared" si="19"/>
        <v>0</v>
      </c>
      <c r="I259" s="135" t="e">
        <f>IF(OR(G259="R",G259="NA",G259="F"),"미취득학점",IF(OR(VLOOKUP(H259,폐지및신설교과목록!$C$9:$J$117,8,FALSE)="S",VLOOKUP(H259,폐지및신설교과목록!$C$9:$J$117,8,FALSE)="SA",VLOOKUP(H259,폐지및신설교과목록!$C$9:$J$117,8,FALSE)="A"),"전공선택",IF(OR(VLOOKUP(H259,폐지및신설교과목록!$C$11:$K$117,8,FALSE)="문학사선택교양",VLOOKUP(H259,폐지및신설교과목록!$C$11:$K$117,8,FALSE)="이학사선택교양"),"교양",IF(VLOOKUP(H259,폐지및신설교과목록!$C$9:$J$117,8,FALSE)="NA","전공필수","그외"))))</f>
        <v>#N/A</v>
      </c>
      <c r="J259" s="136" t="e">
        <f>IF(OR(G259="R",G259="NA",G259="F"),"미취득학점",IF(OR(VLOOKUP(H259,폐지및신설교과목록!$C$11:$K$117,8,FALSE)="SA",VLOOKUP(H259,폐지및신설교과목록!$C$11:$K$117,8,FALSE)="A",VLOOKUP(H259,폐지및신설교과목록!$C$11:$K$117,8,FALSE)="S",VLOOKUP(H259,폐지및신설교과목록!$C$11:$K$117,8,FALSE)="문학사선택교양",VLOOKUP(H259,폐지및신설교과목록!$C$11:$K$117,8,FALSE)="이학사선택교양",VLOOKUP(H259,폐지및신설교과목록!$C$11:$K$117,8,FALSE)="NA"),VLOOKUP(H259,폐지및신설교과목록!$C$11:$K$117,8,FALSE),"그외"))</f>
        <v>#N/A</v>
      </c>
      <c r="K259" s="9"/>
      <c r="L259" s="26"/>
      <c r="M259" s="26"/>
      <c r="N259" s="26"/>
      <c r="O259" s="26"/>
      <c r="P259" s="26"/>
      <c r="Q259" s="26"/>
      <c r="R259" s="26"/>
      <c r="S259" s="27"/>
    </row>
    <row r="260" spans="2:19" ht="13.5" x14ac:dyDescent="0.25">
      <c r="B260" s="187"/>
      <c r="C260" s="181"/>
      <c r="D260" s="147"/>
      <c r="E260" s="148"/>
      <c r="F260" s="150" t="e">
        <f>VLOOKUP(D260,폐지및신설교과목록!$C$9:$F$117,3,FALSE)</f>
        <v>#N/A</v>
      </c>
      <c r="G260" s="148"/>
      <c r="H260" s="20">
        <f t="shared" si="19"/>
        <v>0</v>
      </c>
      <c r="I260" s="135" t="e">
        <f>IF(OR(G260="R",G260="NA",G260="F"),"미취득학점",IF(OR(VLOOKUP(H260,폐지및신설교과목록!$C$9:$J$117,8,FALSE)="S",VLOOKUP(H260,폐지및신설교과목록!$C$9:$J$117,8,FALSE)="SA",VLOOKUP(H260,폐지및신설교과목록!$C$9:$J$117,8,FALSE)="A"),"전공선택",IF(OR(VLOOKUP(H260,폐지및신설교과목록!$C$11:$K$117,8,FALSE)="문학사선택교양",VLOOKUP(H260,폐지및신설교과목록!$C$11:$K$117,8,FALSE)="이학사선택교양"),"교양",IF(VLOOKUP(H260,폐지및신설교과목록!$C$9:$J$117,8,FALSE)="NA","전공필수","그외"))))</f>
        <v>#N/A</v>
      </c>
      <c r="J260" s="136" t="e">
        <f>IF(OR(G260="R",G260="NA",G260="F"),"미취득학점",IF(OR(VLOOKUP(H260,폐지및신설교과목록!$C$11:$K$117,8,FALSE)="SA",VLOOKUP(H260,폐지및신설교과목록!$C$11:$K$117,8,FALSE)="A",VLOOKUP(H260,폐지및신설교과목록!$C$11:$K$117,8,FALSE)="S",VLOOKUP(H260,폐지및신설교과목록!$C$11:$K$117,8,FALSE)="문학사선택교양",VLOOKUP(H260,폐지및신설교과목록!$C$11:$K$117,8,FALSE)="이학사선택교양",VLOOKUP(H260,폐지및신설교과목록!$C$11:$K$117,8,FALSE)="NA"),VLOOKUP(H260,폐지및신설교과목록!$C$11:$K$117,8,FALSE),"그외"))</f>
        <v>#N/A</v>
      </c>
      <c r="K260" s="9"/>
      <c r="L260" s="26"/>
      <c r="M260" s="26"/>
      <c r="N260" s="26"/>
      <c r="O260" s="26"/>
      <c r="P260" s="26"/>
      <c r="Q260" s="26"/>
      <c r="R260" s="26"/>
      <c r="S260" s="27"/>
    </row>
    <row r="261" spans="2:19" ht="13.5" x14ac:dyDescent="0.25">
      <c r="B261" s="187"/>
      <c r="C261" s="181"/>
      <c r="D261" s="147"/>
      <c r="E261" s="148"/>
      <c r="F261" s="150" t="e">
        <f>VLOOKUP(D261,폐지및신설교과목록!$C$9:$F$117,3,FALSE)</f>
        <v>#N/A</v>
      </c>
      <c r="G261" s="148"/>
      <c r="H261" s="20">
        <f t="shared" si="19"/>
        <v>0</v>
      </c>
      <c r="I261" s="135" t="e">
        <f>IF(OR(G261="R",G261="NA",G261="F"),"미취득학점",IF(OR(VLOOKUP(H261,폐지및신설교과목록!$C$9:$J$117,8,FALSE)="S",VLOOKUP(H261,폐지및신설교과목록!$C$9:$J$117,8,FALSE)="SA",VLOOKUP(H261,폐지및신설교과목록!$C$9:$J$117,8,FALSE)="A"),"전공선택",IF(OR(VLOOKUP(H261,폐지및신설교과목록!$C$11:$K$117,8,FALSE)="문학사선택교양",VLOOKUP(H261,폐지및신설교과목록!$C$11:$K$117,8,FALSE)="이학사선택교양"),"교양",IF(VLOOKUP(H261,폐지및신설교과목록!$C$9:$J$117,8,FALSE)="NA","전공필수","그외"))))</f>
        <v>#N/A</v>
      </c>
      <c r="J261" s="136" t="e">
        <f>IF(OR(G261="R",G261="NA",G261="F"),"미취득학점",IF(OR(VLOOKUP(H261,폐지및신설교과목록!$C$11:$K$117,8,FALSE)="SA",VLOOKUP(H261,폐지및신설교과목록!$C$11:$K$117,8,FALSE)="A",VLOOKUP(H261,폐지및신설교과목록!$C$11:$K$117,8,FALSE)="S",VLOOKUP(H261,폐지및신설교과목록!$C$11:$K$117,8,FALSE)="문학사선택교양",VLOOKUP(H261,폐지및신설교과목록!$C$11:$K$117,8,FALSE)="이학사선택교양",VLOOKUP(H261,폐지및신설교과목록!$C$11:$K$117,8,FALSE)="NA"),VLOOKUP(H261,폐지및신설교과목록!$C$11:$K$117,8,FALSE),"그외"))</f>
        <v>#N/A</v>
      </c>
      <c r="K261" s="9"/>
      <c r="L261" s="26"/>
      <c r="M261" s="26"/>
      <c r="N261" s="26"/>
      <c r="O261" s="26"/>
      <c r="P261" s="26"/>
      <c r="Q261" s="26"/>
      <c r="R261" s="26"/>
      <c r="S261" s="27"/>
    </row>
    <row r="262" spans="2:19" ht="13.5" x14ac:dyDescent="0.25">
      <c r="B262" s="187"/>
      <c r="C262" s="181"/>
      <c r="D262" s="147"/>
      <c r="E262" s="148"/>
      <c r="F262" s="150" t="e">
        <f>VLOOKUP(D262,폐지및신설교과목록!$C$9:$F$117,3,FALSE)</f>
        <v>#N/A</v>
      </c>
      <c r="G262" s="148"/>
      <c r="H262" s="20">
        <f t="shared" si="19"/>
        <v>0</v>
      </c>
      <c r="I262" s="135" t="e">
        <f>IF(OR(G262="R",G262="NA",G262="F"),"미취득학점",IF(OR(VLOOKUP(H262,폐지및신설교과목록!$C$9:$J$117,8,FALSE)="S",VLOOKUP(H262,폐지및신설교과목록!$C$9:$J$117,8,FALSE)="SA",VLOOKUP(H262,폐지및신설교과목록!$C$9:$J$117,8,FALSE)="A"),"전공선택",IF(OR(VLOOKUP(H262,폐지및신설교과목록!$C$11:$K$117,8,FALSE)="문학사선택교양",VLOOKUP(H262,폐지및신설교과목록!$C$11:$K$117,8,FALSE)="이학사선택교양"),"교양",IF(VLOOKUP(H262,폐지및신설교과목록!$C$9:$J$117,8,FALSE)="NA","전공필수","그외"))))</f>
        <v>#N/A</v>
      </c>
      <c r="J262" s="136" t="e">
        <f>IF(OR(G262="R",G262="NA",G262="F"),"미취득학점",IF(OR(VLOOKUP(H262,폐지및신설교과목록!$C$11:$K$117,8,FALSE)="SA",VLOOKUP(H262,폐지및신설교과목록!$C$11:$K$117,8,FALSE)="A",VLOOKUP(H262,폐지및신설교과목록!$C$11:$K$117,8,FALSE)="S",VLOOKUP(H262,폐지및신설교과목록!$C$11:$K$117,8,FALSE)="문학사선택교양",VLOOKUP(H262,폐지및신설교과목록!$C$11:$K$117,8,FALSE)="이학사선택교양",VLOOKUP(H262,폐지및신설교과목록!$C$11:$K$117,8,FALSE)="NA"),VLOOKUP(H262,폐지및신설교과목록!$C$11:$K$117,8,FALSE),"그외"))</f>
        <v>#N/A</v>
      </c>
      <c r="K262" s="9"/>
      <c r="L262" s="26"/>
      <c r="M262" s="26"/>
      <c r="N262" s="26"/>
      <c r="O262" s="26"/>
      <c r="P262" s="26"/>
      <c r="Q262" s="26"/>
      <c r="R262" s="26"/>
      <c r="S262" s="27"/>
    </row>
    <row r="263" spans="2:19" ht="13.5" x14ac:dyDescent="0.25">
      <c r="B263" s="187"/>
      <c r="C263" s="181"/>
      <c r="D263" s="147"/>
      <c r="E263" s="148"/>
      <c r="F263" s="150" t="e">
        <f>VLOOKUP(D263,폐지및신설교과목록!$C$9:$F$117,3,FALSE)</f>
        <v>#N/A</v>
      </c>
      <c r="G263" s="148"/>
      <c r="H263" s="20">
        <f t="shared" si="19"/>
        <v>0</v>
      </c>
      <c r="I263" s="135" t="e">
        <f>IF(OR(G263="R",G263="NA",G263="F"),"미취득학점",IF(OR(VLOOKUP(H263,폐지및신설교과목록!$C$9:$J$117,8,FALSE)="S",VLOOKUP(H263,폐지및신설교과목록!$C$9:$J$117,8,FALSE)="SA",VLOOKUP(H263,폐지및신설교과목록!$C$9:$J$117,8,FALSE)="A"),"전공선택",IF(OR(VLOOKUP(H263,폐지및신설교과목록!$C$11:$K$117,8,FALSE)="문학사선택교양",VLOOKUP(H263,폐지및신설교과목록!$C$11:$K$117,8,FALSE)="이학사선택교양"),"교양",IF(VLOOKUP(H263,폐지및신설교과목록!$C$9:$J$117,8,FALSE)="NA","전공필수","그외"))))</f>
        <v>#N/A</v>
      </c>
      <c r="J263" s="136" t="e">
        <f>IF(OR(G263="R",G263="NA",G263="F"),"미취득학점",IF(OR(VLOOKUP(H263,폐지및신설교과목록!$C$11:$K$117,8,FALSE)="SA",VLOOKUP(H263,폐지및신설교과목록!$C$11:$K$117,8,FALSE)="A",VLOOKUP(H263,폐지및신설교과목록!$C$11:$K$117,8,FALSE)="S",VLOOKUP(H263,폐지및신설교과목록!$C$11:$K$117,8,FALSE)="문학사선택교양",VLOOKUP(H263,폐지및신설교과목록!$C$11:$K$117,8,FALSE)="이학사선택교양",VLOOKUP(H263,폐지및신설교과목록!$C$11:$K$117,8,FALSE)="NA"),VLOOKUP(H263,폐지및신설교과목록!$C$11:$K$117,8,FALSE),"그외"))</f>
        <v>#N/A</v>
      </c>
      <c r="K263" s="9"/>
      <c r="L263" s="26"/>
      <c r="M263" s="26"/>
      <c r="N263" s="26"/>
      <c r="O263" s="26"/>
      <c r="P263" s="26"/>
      <c r="Q263" s="26"/>
      <c r="R263" s="26"/>
      <c r="S263" s="27"/>
    </row>
    <row r="264" spans="2:19" ht="13.5" x14ac:dyDescent="0.25">
      <c r="B264" s="187"/>
      <c r="C264" s="181"/>
      <c r="D264" s="147"/>
      <c r="E264" s="148"/>
      <c r="F264" s="150" t="e">
        <f>VLOOKUP(D264,폐지및신설교과목록!$C$9:$F$117,3,FALSE)</f>
        <v>#N/A</v>
      </c>
      <c r="G264" s="148"/>
      <c r="H264" s="20">
        <f t="shared" si="19"/>
        <v>0</v>
      </c>
      <c r="I264" s="135" t="e">
        <f>IF(OR(G264="R",G264="NA",G264="F"),"미취득학점",IF(OR(VLOOKUP(H264,폐지및신설교과목록!$C$9:$J$117,8,FALSE)="S",VLOOKUP(H264,폐지및신설교과목록!$C$9:$J$117,8,FALSE)="SA",VLOOKUP(H264,폐지및신설교과목록!$C$9:$J$117,8,FALSE)="A"),"전공선택",IF(OR(VLOOKUP(H264,폐지및신설교과목록!$C$11:$K$117,8,FALSE)="문학사선택교양",VLOOKUP(H264,폐지및신설교과목록!$C$11:$K$117,8,FALSE)="이학사선택교양"),"교양",IF(VLOOKUP(H264,폐지및신설교과목록!$C$9:$J$117,8,FALSE)="NA","전공필수","그외"))))</f>
        <v>#N/A</v>
      </c>
      <c r="J264" s="136" t="e">
        <f>IF(OR(G264="R",G264="NA",G264="F"),"미취득학점",IF(OR(VLOOKUP(H264,폐지및신설교과목록!$C$11:$K$117,8,FALSE)="SA",VLOOKUP(H264,폐지및신설교과목록!$C$11:$K$117,8,FALSE)="A",VLOOKUP(H264,폐지및신설교과목록!$C$11:$K$117,8,FALSE)="S",VLOOKUP(H264,폐지및신설교과목록!$C$11:$K$117,8,FALSE)="문학사선택교양",VLOOKUP(H264,폐지및신설교과목록!$C$11:$K$117,8,FALSE)="이학사선택교양",VLOOKUP(H264,폐지및신설교과목록!$C$11:$K$117,8,FALSE)="NA"),VLOOKUP(H264,폐지및신설교과목록!$C$11:$K$117,8,FALSE),"그외"))</f>
        <v>#N/A</v>
      </c>
      <c r="K264" s="9"/>
      <c r="L264" s="26"/>
      <c r="M264" s="26"/>
      <c r="N264" s="26"/>
      <c r="O264" s="26"/>
      <c r="P264" s="26"/>
      <c r="Q264" s="26"/>
      <c r="R264" s="26"/>
      <c r="S264" s="27"/>
    </row>
    <row r="265" spans="2:19" ht="13.5" x14ac:dyDescent="0.25">
      <c r="B265" s="187"/>
      <c r="C265" s="181"/>
      <c r="D265" s="147"/>
      <c r="E265" s="148"/>
      <c r="F265" s="150" t="e">
        <f>VLOOKUP(D265,폐지및신설교과목록!$C$9:$F$117,3,FALSE)</f>
        <v>#N/A</v>
      </c>
      <c r="G265" s="148"/>
      <c r="H265" s="20">
        <f t="shared" si="19"/>
        <v>0</v>
      </c>
      <c r="I265" s="135" t="e">
        <f>IF(OR(G265="R",G265="NA",G265="F"),"미취득학점",IF(OR(VLOOKUP(H265,폐지및신설교과목록!$C$9:$J$117,8,FALSE)="S",VLOOKUP(H265,폐지및신설교과목록!$C$9:$J$117,8,FALSE)="SA",VLOOKUP(H265,폐지및신설교과목록!$C$9:$J$117,8,FALSE)="A"),"전공선택",IF(OR(VLOOKUP(H265,폐지및신설교과목록!$C$11:$K$117,8,FALSE)="문학사선택교양",VLOOKUP(H265,폐지및신설교과목록!$C$11:$K$117,8,FALSE)="이학사선택교양"),"교양",IF(VLOOKUP(H265,폐지및신설교과목록!$C$9:$J$117,8,FALSE)="NA","전공필수","그외"))))</f>
        <v>#N/A</v>
      </c>
      <c r="J265" s="136" t="e">
        <f>IF(OR(G265="R",G265="NA",G265="F"),"미취득학점",IF(OR(VLOOKUP(H265,폐지및신설교과목록!$C$11:$K$117,8,FALSE)="SA",VLOOKUP(H265,폐지및신설교과목록!$C$11:$K$117,8,FALSE)="A",VLOOKUP(H265,폐지및신설교과목록!$C$11:$K$117,8,FALSE)="S",VLOOKUP(H265,폐지및신설교과목록!$C$11:$K$117,8,FALSE)="문학사선택교양",VLOOKUP(H265,폐지및신설교과목록!$C$11:$K$117,8,FALSE)="이학사선택교양",VLOOKUP(H265,폐지및신설교과목록!$C$11:$K$117,8,FALSE)="NA"),VLOOKUP(H265,폐지및신설교과목록!$C$11:$K$117,8,FALSE),"그외"))</f>
        <v>#N/A</v>
      </c>
      <c r="K265" s="9"/>
      <c r="L265" s="26"/>
      <c r="M265" s="26"/>
      <c r="N265" s="26"/>
      <c r="O265" s="26"/>
      <c r="P265" s="26"/>
      <c r="Q265" s="26"/>
      <c r="R265" s="26"/>
      <c r="S265" s="27"/>
    </row>
    <row r="266" spans="2:19" ht="13.5" x14ac:dyDescent="0.25">
      <c r="B266" s="187"/>
      <c r="C266" s="181"/>
      <c r="D266" s="147"/>
      <c r="E266" s="148"/>
      <c r="F266" s="150" t="e">
        <f>VLOOKUP(D266,폐지및신설교과목록!$C$9:$F$117,3,FALSE)</f>
        <v>#N/A</v>
      </c>
      <c r="G266" s="148"/>
      <c r="H266" s="20">
        <f t="shared" si="19"/>
        <v>0</v>
      </c>
      <c r="I266" s="135" t="e">
        <f>IF(OR(G266="R",G266="NA",G266="F"),"미취득학점",IF(OR(VLOOKUP(H266,폐지및신설교과목록!$C$9:$J$117,8,FALSE)="S",VLOOKUP(H266,폐지및신설교과목록!$C$9:$J$117,8,FALSE)="SA",VLOOKUP(H266,폐지및신설교과목록!$C$9:$J$117,8,FALSE)="A"),"전공선택",IF(OR(VLOOKUP(H266,폐지및신설교과목록!$C$11:$K$117,8,FALSE)="문학사선택교양",VLOOKUP(H266,폐지및신설교과목록!$C$11:$K$117,8,FALSE)="이학사선택교양"),"교양",IF(VLOOKUP(H266,폐지및신설교과목록!$C$9:$J$117,8,FALSE)="NA","전공필수","그외"))))</f>
        <v>#N/A</v>
      </c>
      <c r="J266" s="136" t="e">
        <f>IF(OR(G266="R",G266="NA",G266="F"),"미취득학점",IF(OR(VLOOKUP(H266,폐지및신설교과목록!$C$11:$K$117,8,FALSE)="SA",VLOOKUP(H266,폐지및신설교과목록!$C$11:$K$117,8,FALSE)="A",VLOOKUP(H266,폐지및신설교과목록!$C$11:$K$117,8,FALSE)="S",VLOOKUP(H266,폐지및신설교과목록!$C$11:$K$117,8,FALSE)="문학사선택교양",VLOOKUP(H266,폐지및신설교과목록!$C$11:$K$117,8,FALSE)="이학사선택교양",VLOOKUP(H266,폐지및신설교과목록!$C$11:$K$117,8,FALSE)="NA"),VLOOKUP(H266,폐지및신설교과목록!$C$11:$K$117,8,FALSE),"그외"))</f>
        <v>#N/A</v>
      </c>
      <c r="K266" s="9"/>
      <c r="L266" s="26"/>
      <c r="M266" s="26"/>
      <c r="N266" s="26"/>
      <c r="O266" s="26"/>
      <c r="P266" s="26"/>
      <c r="Q266" s="26"/>
      <c r="R266" s="26"/>
      <c r="S266" s="27"/>
    </row>
    <row r="267" spans="2:19" ht="14.25" thickBot="1" x14ac:dyDescent="0.3">
      <c r="B267" s="188"/>
      <c r="C267" s="182"/>
      <c r="D267" s="28" t="s">
        <v>33</v>
      </c>
      <c r="E267" s="28"/>
      <c r="F267" s="137" t="e">
        <f>SUM(F256:F266)</f>
        <v>#N/A</v>
      </c>
      <c r="G267" s="28"/>
      <c r="H267" s="29"/>
      <c r="I267" s="137"/>
      <c r="J267" s="138"/>
      <c r="K267" s="9"/>
      <c r="L267" s="26"/>
      <c r="M267" s="26"/>
      <c r="N267" s="26"/>
      <c r="O267" s="26"/>
      <c r="P267" s="26"/>
      <c r="Q267" s="26"/>
      <c r="R267" s="26"/>
      <c r="S267" s="27"/>
    </row>
    <row r="268" spans="2:19" ht="9" customHeight="1" thickBot="1" x14ac:dyDescent="0.3">
      <c r="B268" s="151"/>
      <c r="C268" s="30"/>
      <c r="D268" s="139"/>
      <c r="E268" s="139"/>
      <c r="F268" s="139"/>
      <c r="G268" s="139"/>
      <c r="H268" s="30"/>
      <c r="I268" s="139"/>
      <c r="J268" s="140"/>
      <c r="K268" s="9"/>
      <c r="L268" s="26"/>
      <c r="M268" s="26"/>
      <c r="N268" s="26"/>
      <c r="O268" s="26"/>
      <c r="P268" s="26"/>
      <c r="Q268" s="26"/>
      <c r="R268" s="26"/>
      <c r="S268" s="27"/>
    </row>
    <row r="269" spans="2:19" ht="14.25" thickBot="1" x14ac:dyDescent="0.3">
      <c r="B269" s="33" t="s">
        <v>0</v>
      </c>
      <c r="C269" s="34" t="s">
        <v>20</v>
      </c>
      <c r="D269" s="35" t="s">
        <v>21</v>
      </c>
      <c r="E269" s="36" t="s">
        <v>22</v>
      </c>
      <c r="F269" s="35" t="s">
        <v>23</v>
      </c>
      <c r="G269" s="36" t="s">
        <v>24</v>
      </c>
      <c r="H269" s="37" t="s">
        <v>34</v>
      </c>
      <c r="I269" s="38" t="s">
        <v>26</v>
      </c>
      <c r="J269" s="39" t="s">
        <v>27</v>
      </c>
      <c r="K269" s="9"/>
      <c r="L269" s="26"/>
      <c r="M269" s="26"/>
      <c r="N269" s="26"/>
      <c r="O269" s="26"/>
      <c r="P269" s="26"/>
      <c r="Q269" s="26"/>
      <c r="R269" s="26"/>
      <c r="S269" s="27"/>
    </row>
    <row r="270" spans="2:19" ht="14.25" customHeight="1" thickTop="1" x14ac:dyDescent="0.25">
      <c r="B270" s="186"/>
      <c r="C270" s="183" t="s">
        <v>38</v>
      </c>
      <c r="D270" s="145"/>
      <c r="E270" s="146"/>
      <c r="F270" s="149" t="e">
        <f>VLOOKUP(D270,폐지및신설교과목록!$C$9:$F$117,3,FALSE)</f>
        <v>#N/A</v>
      </c>
      <c r="G270" s="146"/>
      <c r="H270" s="19">
        <f t="shared" ref="H270:H274" si="20">IF(OR(D270="LIBS151",D270="LIBS152"),"LIBS150",IF(D270="MATH161","MATH221",IF(D270="MATH162","MATH222",IF(OR(D270="COSE101",D270="COSE102"),"EGRN151",D270))))</f>
        <v>0</v>
      </c>
      <c r="I270" s="133" t="e">
        <f>IF(OR(G270="R",G270="NA",G270="F"),"미취득학점",IF(OR(VLOOKUP(H270,폐지및신설교과목록!$C$9:$J$117,8,FALSE)="S",VLOOKUP(H270,폐지및신설교과목록!$C$9:$J$117,8,FALSE)="SA",VLOOKUP(H270,폐지및신설교과목록!$C$9:$J$117,8,FALSE)="A"),"전공선택",IF(OR(VLOOKUP(H270,폐지및신설교과목록!$C$11:$K$117,8,FALSE)="문학사선택교양",VLOOKUP(H270,폐지및신설교과목록!$C$11:$K$117,8,FALSE)="이학사선택교양"),"교양",IF(VLOOKUP(H270,폐지및신설교과목록!$C$9:$J$117,8,FALSE)="NA","전공필수","그외"))))</f>
        <v>#N/A</v>
      </c>
      <c r="J270" s="134" t="e">
        <f>IF(OR(G270="R",G270="NA",G270="F"),"미취득학점",IF(OR(VLOOKUP(H270,폐지및신설교과목록!$C$11:$K$117,8,FALSE)="SA",VLOOKUP(H270,폐지및신설교과목록!$C$11:$K$117,8,FALSE)="A",VLOOKUP(H270,폐지및신설교과목록!$C$11:$K$117,8,FALSE)="S",VLOOKUP(H270,폐지및신설교과목록!$C$11:$K$117,8,FALSE)="문학사선택교양",VLOOKUP(H270,폐지및신설교과목록!$C$11:$K$117,8,FALSE)="이학사선택교양",VLOOKUP(H270,폐지및신설교과목록!$C$11:$K$117,8,FALSE)="NA"),VLOOKUP(H270,폐지및신설교과목록!$C$11:$K$117,8,FALSE),"그외"))</f>
        <v>#N/A</v>
      </c>
      <c r="K270" s="9"/>
      <c r="L270" s="26"/>
      <c r="M270" s="26"/>
      <c r="N270" s="26"/>
      <c r="O270" s="26"/>
      <c r="P270" s="26"/>
      <c r="Q270" s="26"/>
      <c r="R270" s="26"/>
      <c r="S270" s="27"/>
    </row>
    <row r="271" spans="2:19" ht="13.5" x14ac:dyDescent="0.25">
      <c r="B271" s="187"/>
      <c r="C271" s="184"/>
      <c r="D271" s="147"/>
      <c r="E271" s="148"/>
      <c r="F271" s="150" t="e">
        <f>VLOOKUP(D271,폐지및신설교과목록!$C$9:$F$117,3,FALSE)</f>
        <v>#N/A</v>
      </c>
      <c r="G271" s="148"/>
      <c r="H271" s="20">
        <f t="shared" si="20"/>
        <v>0</v>
      </c>
      <c r="I271" s="135" t="e">
        <f>IF(OR(G271="R",G271="NA",G271="F"),"미취득학점",IF(OR(VLOOKUP(H271,폐지및신설교과목록!$C$9:$J$117,8,FALSE)="S",VLOOKUP(H271,폐지및신설교과목록!$C$9:$J$117,8,FALSE)="SA",VLOOKUP(H271,폐지및신설교과목록!$C$9:$J$117,8,FALSE)="A"),"전공선택",IF(OR(VLOOKUP(H271,폐지및신설교과목록!$C$11:$K$117,8,FALSE)="문학사선택교양",VLOOKUP(H271,폐지및신설교과목록!$C$11:$K$117,8,FALSE)="이학사선택교양"),"교양",IF(VLOOKUP(H271,폐지및신설교과목록!$C$9:$J$117,8,FALSE)="NA","전공필수","그외"))))</f>
        <v>#N/A</v>
      </c>
      <c r="J271" s="136" t="e">
        <f>IF(OR(G271="R",G271="NA",G271="F"),"미취득학점",IF(OR(VLOOKUP(H271,폐지및신설교과목록!$C$11:$K$117,8,FALSE)="SA",VLOOKUP(H271,폐지및신설교과목록!$C$11:$K$117,8,FALSE)="A",VLOOKUP(H271,폐지및신설교과목록!$C$11:$K$117,8,FALSE)="S",VLOOKUP(H271,폐지및신설교과목록!$C$11:$K$117,8,FALSE)="문학사선택교양",VLOOKUP(H271,폐지및신설교과목록!$C$11:$K$117,8,FALSE)="이학사선택교양",VLOOKUP(H271,폐지및신설교과목록!$C$11:$K$117,8,FALSE)="NA"),VLOOKUP(H271,폐지및신설교과목록!$C$11:$K$117,8,FALSE),"그외"))</f>
        <v>#N/A</v>
      </c>
      <c r="K271" s="9"/>
      <c r="L271" s="26"/>
      <c r="M271" s="26"/>
      <c r="N271" s="26"/>
      <c r="O271" s="26"/>
      <c r="P271" s="26"/>
      <c r="Q271" s="26"/>
      <c r="R271" s="26"/>
      <c r="S271" s="27"/>
    </row>
    <row r="272" spans="2:19" ht="13.5" x14ac:dyDescent="0.25">
      <c r="B272" s="187"/>
      <c r="C272" s="184"/>
      <c r="D272" s="147"/>
      <c r="E272" s="148"/>
      <c r="F272" s="150" t="e">
        <f>VLOOKUP(D272,폐지및신설교과목록!$C$9:$F$117,3,FALSE)</f>
        <v>#N/A</v>
      </c>
      <c r="G272" s="148"/>
      <c r="H272" s="20">
        <f t="shared" si="20"/>
        <v>0</v>
      </c>
      <c r="I272" s="135" t="e">
        <f>IF(OR(G272="R",G272="NA",G272="F"),"미취득학점",IF(OR(VLOOKUP(H272,폐지및신설교과목록!$C$9:$J$117,8,FALSE)="S",VLOOKUP(H272,폐지및신설교과목록!$C$9:$J$117,8,FALSE)="SA",VLOOKUP(H272,폐지및신설교과목록!$C$9:$J$117,8,FALSE)="A"),"전공선택",IF(OR(VLOOKUP(H272,폐지및신설교과목록!$C$11:$K$117,8,FALSE)="문학사선택교양",VLOOKUP(H272,폐지및신설교과목록!$C$11:$K$117,8,FALSE)="이학사선택교양"),"교양",IF(VLOOKUP(H272,폐지및신설교과목록!$C$9:$J$117,8,FALSE)="NA","전공필수","그외"))))</f>
        <v>#N/A</v>
      </c>
      <c r="J272" s="136" t="e">
        <f>IF(OR(G272="R",G272="NA",G272="F"),"미취득학점",IF(OR(VLOOKUP(H272,폐지및신설교과목록!$C$11:$K$117,8,FALSE)="SA",VLOOKUP(H272,폐지및신설교과목록!$C$11:$K$117,8,FALSE)="A",VLOOKUP(H272,폐지및신설교과목록!$C$11:$K$117,8,FALSE)="S",VLOOKUP(H272,폐지및신설교과목록!$C$11:$K$117,8,FALSE)="문학사선택교양",VLOOKUP(H272,폐지및신설교과목록!$C$11:$K$117,8,FALSE)="이학사선택교양",VLOOKUP(H272,폐지및신설교과목록!$C$11:$K$117,8,FALSE)="NA"),VLOOKUP(H272,폐지및신설교과목록!$C$11:$K$117,8,FALSE),"그외"))</f>
        <v>#N/A</v>
      </c>
      <c r="K272" s="9"/>
      <c r="L272" s="26"/>
      <c r="M272" s="26"/>
      <c r="N272" s="26"/>
      <c r="O272" s="26"/>
      <c r="P272" s="26"/>
      <c r="Q272" s="26"/>
      <c r="R272" s="26"/>
      <c r="S272" s="27"/>
    </row>
    <row r="273" spans="2:19" ht="13.5" x14ac:dyDescent="0.25">
      <c r="B273" s="187"/>
      <c r="C273" s="184"/>
      <c r="D273" s="147"/>
      <c r="E273" s="148"/>
      <c r="F273" s="150" t="e">
        <f>VLOOKUP(D273,폐지및신설교과목록!$C$9:$F$117,3,FALSE)</f>
        <v>#N/A</v>
      </c>
      <c r="G273" s="148"/>
      <c r="H273" s="20">
        <f t="shared" si="20"/>
        <v>0</v>
      </c>
      <c r="I273" s="135" t="e">
        <f>IF(OR(G273="R",G273="NA",G273="F"),"미취득학점",IF(OR(VLOOKUP(H273,폐지및신설교과목록!$C$9:$J$117,8,FALSE)="S",VLOOKUP(H273,폐지및신설교과목록!$C$9:$J$117,8,FALSE)="SA",VLOOKUP(H273,폐지및신설교과목록!$C$9:$J$117,8,FALSE)="A"),"전공선택",IF(OR(VLOOKUP(H273,폐지및신설교과목록!$C$11:$K$117,8,FALSE)="문학사선택교양",VLOOKUP(H273,폐지및신설교과목록!$C$11:$K$117,8,FALSE)="이학사선택교양"),"교양",IF(VLOOKUP(H273,폐지및신설교과목록!$C$9:$J$117,8,FALSE)="NA","전공필수","그외"))))</f>
        <v>#N/A</v>
      </c>
      <c r="J273" s="136" t="e">
        <f>IF(OR(G273="R",G273="NA",G273="F"),"미취득학점",IF(OR(VLOOKUP(H273,폐지및신설교과목록!$C$11:$K$117,8,FALSE)="SA",VLOOKUP(H273,폐지및신설교과목록!$C$11:$K$117,8,FALSE)="A",VLOOKUP(H273,폐지및신설교과목록!$C$11:$K$117,8,FALSE)="S",VLOOKUP(H273,폐지및신설교과목록!$C$11:$K$117,8,FALSE)="문학사선택교양",VLOOKUP(H273,폐지및신설교과목록!$C$11:$K$117,8,FALSE)="이학사선택교양",VLOOKUP(H273,폐지및신설교과목록!$C$11:$K$117,8,FALSE)="NA"),VLOOKUP(H273,폐지및신설교과목록!$C$11:$K$117,8,FALSE),"그외"))</f>
        <v>#N/A</v>
      </c>
      <c r="K273" s="9"/>
      <c r="L273" s="26"/>
      <c r="M273" s="26"/>
      <c r="N273" s="26"/>
      <c r="O273" s="26"/>
      <c r="P273" s="26"/>
      <c r="Q273" s="26"/>
      <c r="R273" s="26"/>
      <c r="S273" s="27"/>
    </row>
    <row r="274" spans="2:19" ht="13.5" x14ac:dyDescent="0.25">
      <c r="B274" s="187"/>
      <c r="C274" s="184"/>
      <c r="D274" s="147"/>
      <c r="E274" s="148"/>
      <c r="F274" s="150" t="e">
        <f>VLOOKUP(D274,폐지및신설교과목록!$C$9:$F$117,3,FALSE)</f>
        <v>#N/A</v>
      </c>
      <c r="G274" s="148"/>
      <c r="H274" s="20">
        <f t="shared" si="20"/>
        <v>0</v>
      </c>
      <c r="I274" s="135" t="e">
        <f>IF(OR(G274="R",G274="NA",G274="F"),"미취득학점",IF(OR(VLOOKUP(H274,폐지및신설교과목록!$C$9:$J$117,8,FALSE)="S",VLOOKUP(H274,폐지및신설교과목록!$C$9:$J$117,8,FALSE)="SA",VLOOKUP(H274,폐지및신설교과목록!$C$9:$J$117,8,FALSE)="A"),"전공선택",IF(OR(VLOOKUP(H274,폐지및신설교과목록!$C$11:$K$117,8,FALSE)="문학사선택교양",VLOOKUP(H274,폐지및신설교과목록!$C$11:$K$117,8,FALSE)="이학사선택교양"),"교양",IF(VLOOKUP(H274,폐지및신설교과목록!$C$9:$J$117,8,FALSE)="NA","전공필수","그외"))))</f>
        <v>#N/A</v>
      </c>
      <c r="J274" s="136" t="e">
        <f>IF(OR(G274="R",G274="NA",G274="F"),"미취득학점",IF(OR(VLOOKUP(H274,폐지및신설교과목록!$C$11:$K$117,8,FALSE)="SA",VLOOKUP(H274,폐지및신설교과목록!$C$11:$K$117,8,FALSE)="A",VLOOKUP(H274,폐지및신설교과목록!$C$11:$K$117,8,FALSE)="S",VLOOKUP(H274,폐지및신설교과목록!$C$11:$K$117,8,FALSE)="문학사선택교양",VLOOKUP(H274,폐지및신설교과목록!$C$11:$K$117,8,FALSE)="이학사선택교양",VLOOKUP(H274,폐지및신설교과목록!$C$11:$K$117,8,FALSE)="NA"),VLOOKUP(H274,폐지및신설교과목록!$C$11:$K$117,8,FALSE),"그외"))</f>
        <v>#N/A</v>
      </c>
      <c r="K274" s="9"/>
      <c r="L274" s="26"/>
      <c r="M274" s="26"/>
      <c r="N274" s="26"/>
      <c r="O274" s="26"/>
      <c r="P274" s="26"/>
      <c r="Q274" s="26"/>
      <c r="R274" s="26"/>
      <c r="S274" s="27"/>
    </row>
    <row r="275" spans="2:19" ht="14.25" thickBot="1" x14ac:dyDescent="0.3">
      <c r="B275" s="188"/>
      <c r="C275" s="185"/>
      <c r="D275" s="28" t="s">
        <v>33</v>
      </c>
      <c r="E275" s="28"/>
      <c r="F275" s="137" t="e">
        <f>SUM(F270:F274)</f>
        <v>#N/A</v>
      </c>
      <c r="G275" s="28"/>
      <c r="H275" s="29"/>
      <c r="I275" s="137"/>
      <c r="J275" s="138"/>
      <c r="K275" s="9"/>
      <c r="L275" s="26"/>
      <c r="M275" s="26"/>
      <c r="N275" s="26"/>
      <c r="O275" s="26"/>
      <c r="P275" s="26"/>
      <c r="Q275" s="26"/>
      <c r="R275" s="26"/>
      <c r="S275" s="27"/>
    </row>
    <row r="276" spans="2:19" ht="35.25" customHeight="1" thickBot="1" x14ac:dyDescent="0.3">
      <c r="B276" s="151"/>
      <c r="C276" s="30"/>
      <c r="D276" s="139"/>
      <c r="E276" s="139"/>
      <c r="F276" s="139"/>
      <c r="G276" s="139"/>
      <c r="H276" s="30"/>
      <c r="I276" s="139"/>
      <c r="J276" s="140"/>
      <c r="K276" s="9"/>
      <c r="L276" s="26"/>
      <c r="M276" s="26"/>
      <c r="N276" s="26"/>
      <c r="O276" s="26"/>
      <c r="P276" s="26"/>
      <c r="Q276" s="26"/>
      <c r="R276" s="26"/>
      <c r="S276" s="27"/>
    </row>
    <row r="277" spans="2:19" ht="14.25" thickBot="1" x14ac:dyDescent="0.3">
      <c r="B277" s="33" t="s">
        <v>0</v>
      </c>
      <c r="C277" s="34" t="s">
        <v>20</v>
      </c>
      <c r="D277" s="35" t="s">
        <v>21</v>
      </c>
      <c r="E277" s="36" t="s">
        <v>22</v>
      </c>
      <c r="F277" s="35" t="s">
        <v>23</v>
      </c>
      <c r="G277" s="36" t="s">
        <v>24</v>
      </c>
      <c r="H277" s="37" t="s">
        <v>25</v>
      </c>
      <c r="I277" s="38" t="s">
        <v>26</v>
      </c>
      <c r="J277" s="39" t="s">
        <v>27</v>
      </c>
      <c r="K277" s="9"/>
      <c r="L277" s="47"/>
      <c r="M277" s="47"/>
      <c r="N277" s="47"/>
      <c r="O277" s="47"/>
      <c r="P277" s="47"/>
      <c r="Q277" s="47"/>
      <c r="R277" s="26"/>
      <c r="S277" s="27"/>
    </row>
    <row r="278" spans="2:19" ht="14.25" thickTop="1" x14ac:dyDescent="0.25">
      <c r="B278" s="186"/>
      <c r="C278" s="180" t="s">
        <v>28</v>
      </c>
      <c r="D278" s="145"/>
      <c r="E278" s="146"/>
      <c r="F278" s="149" t="e">
        <f>VLOOKUP(D278,폐지및신설교과목록!$C$9:$F$117,3,FALSE)</f>
        <v>#N/A</v>
      </c>
      <c r="G278" s="146"/>
      <c r="H278" s="19">
        <f>IF(OR(D278="LIBS151",D278="LIBS152"),"LIBS150",IF(D278="MATH161","MATH221",IF(D278="MATH162","MATH222",IF(OR(D278="COSE101",D278="COSE102"),"EGRN151",D278))))</f>
        <v>0</v>
      </c>
      <c r="I278" s="133" t="e">
        <f>IF(OR(G278="R",G278="NA",G278="F"),"미취득학점",IF(OR(VLOOKUP(H278,폐지및신설교과목록!$C$9:$J$117,8,FALSE)="S",VLOOKUP(H278,폐지및신설교과목록!$C$9:$J$117,8,FALSE)="SA",VLOOKUP(H278,폐지및신설교과목록!$C$9:$J$117,8,FALSE)="A"),"전공선택",IF(OR(VLOOKUP(H278,폐지및신설교과목록!$C$11:$K$117,8,FALSE)="문학사선택교양",VLOOKUP(H278,폐지및신설교과목록!$C$11:$K$117,8,FALSE)="이학사선택교양"),"교양",IF(VLOOKUP(H278,폐지및신설교과목록!$C$9:$J$117,8,FALSE)="NA","전공필수","그외"))))</f>
        <v>#N/A</v>
      </c>
      <c r="J278" s="134" t="e">
        <f>IF(OR(G278="R",G278="NA",G278="F"),"미취득학점",IF(OR(VLOOKUP(H278,폐지및신설교과목록!$C$11:$K$117,8,FALSE)="SA",VLOOKUP(H278,폐지및신설교과목록!$C$11:$K$117,8,FALSE)="A",VLOOKUP(H278,폐지및신설교과목록!$C$11:$K$117,8,FALSE)="S",VLOOKUP(H278,폐지및신설교과목록!$C$11:$K$117,8,FALSE)="문학사선택교양",VLOOKUP(H278,폐지및신설교과목록!$C$11:$K$117,8,FALSE)="이학사선택교양",VLOOKUP(H278,폐지및신설교과목록!$C$11:$K$117,8,FALSE)="NA"),VLOOKUP(H278,폐지및신설교과목록!$C$11:$K$117,8,FALSE),"그외"))</f>
        <v>#N/A</v>
      </c>
      <c r="K278" s="9"/>
      <c r="L278" s="48"/>
      <c r="M278" s="48"/>
      <c r="N278" s="48"/>
      <c r="O278" s="48"/>
      <c r="P278" s="48"/>
      <c r="Q278" s="48"/>
      <c r="R278" s="26"/>
      <c r="S278" s="27"/>
    </row>
    <row r="279" spans="2:19" ht="13.5" x14ac:dyDescent="0.25">
      <c r="B279" s="187"/>
      <c r="C279" s="181"/>
      <c r="D279" s="147"/>
      <c r="E279" s="148"/>
      <c r="F279" s="150" t="e">
        <f>VLOOKUP(D279,폐지및신설교과목록!$C$9:$F$117,3,FALSE)</f>
        <v>#N/A</v>
      </c>
      <c r="G279" s="148"/>
      <c r="H279" s="20">
        <f t="shared" ref="H279:H288" si="21">IF(OR(D279="LIBS151",D279="LIBS152"),"LIBS150",IF(D279="MATH161","MATH221",IF(D279="MATH162","MATH222",IF(OR(D279="COSE101",D279="COSE102"),"EGRN151",D279))))</f>
        <v>0</v>
      </c>
      <c r="I279" s="135" t="e">
        <f>IF(OR(G279="R",G279="NA",G279="F"),"미취득학점",IF(OR(VLOOKUP(H279,폐지및신설교과목록!$C$9:$J$117,8,FALSE)="S",VLOOKUP(H279,폐지및신설교과목록!$C$9:$J$117,8,FALSE)="SA",VLOOKUP(H279,폐지및신설교과목록!$C$9:$J$117,8,FALSE)="A"),"전공선택",IF(OR(VLOOKUP(H279,폐지및신설교과목록!$C$11:$K$117,8,FALSE)="문학사선택교양",VLOOKUP(H279,폐지및신설교과목록!$C$11:$K$117,8,FALSE)="이학사선택교양"),"교양",IF(VLOOKUP(H279,폐지및신설교과목록!$C$9:$J$117,8,FALSE)="NA","전공필수","그외"))))</f>
        <v>#N/A</v>
      </c>
      <c r="J279" s="136" t="e">
        <f>IF(OR(G279="R",G279="NA",G279="F"),"미취득학점",IF(OR(VLOOKUP(H279,폐지및신설교과목록!$C$11:$K$117,8,FALSE)="SA",VLOOKUP(H279,폐지및신설교과목록!$C$11:$K$117,8,FALSE)="A",VLOOKUP(H279,폐지및신설교과목록!$C$11:$K$117,8,FALSE)="S",VLOOKUP(H279,폐지및신설교과목록!$C$11:$K$117,8,FALSE)="문학사선택교양",VLOOKUP(H279,폐지및신설교과목록!$C$11:$K$117,8,FALSE)="이학사선택교양",VLOOKUP(H279,폐지및신설교과목록!$C$11:$K$117,8,FALSE)="NA"),VLOOKUP(H279,폐지및신설교과목록!$C$11:$K$117,8,FALSE),"그외"))</f>
        <v>#N/A</v>
      </c>
      <c r="K279" s="9"/>
      <c r="L279" s="26"/>
      <c r="M279" s="26"/>
      <c r="N279" s="26"/>
      <c r="O279" s="26"/>
      <c r="P279" s="26"/>
      <c r="Q279" s="26"/>
      <c r="R279" s="26"/>
      <c r="S279" s="27"/>
    </row>
    <row r="280" spans="2:19" ht="13.5" x14ac:dyDescent="0.25">
      <c r="B280" s="187"/>
      <c r="C280" s="181"/>
      <c r="D280" s="147"/>
      <c r="E280" s="148"/>
      <c r="F280" s="150" t="e">
        <f>VLOOKUP(D280,폐지및신설교과목록!$C$9:$F$117,3,FALSE)</f>
        <v>#N/A</v>
      </c>
      <c r="G280" s="148"/>
      <c r="H280" s="20">
        <f t="shared" si="21"/>
        <v>0</v>
      </c>
      <c r="I280" s="135" t="e">
        <f>IF(OR(G280="R",G280="NA",G280="F"),"미취득학점",IF(OR(VLOOKUP(H280,폐지및신설교과목록!$C$9:$J$117,8,FALSE)="S",VLOOKUP(H280,폐지및신설교과목록!$C$9:$J$117,8,FALSE)="SA",VLOOKUP(H280,폐지및신설교과목록!$C$9:$J$117,8,FALSE)="A"),"전공선택",IF(OR(VLOOKUP(H280,폐지및신설교과목록!$C$11:$K$117,8,FALSE)="문학사선택교양",VLOOKUP(H280,폐지및신설교과목록!$C$11:$K$117,8,FALSE)="이학사선택교양"),"교양",IF(VLOOKUP(H280,폐지및신설교과목록!$C$9:$J$117,8,FALSE)="NA","전공필수","그외"))))</f>
        <v>#N/A</v>
      </c>
      <c r="J280" s="136" t="e">
        <f>IF(OR(G280="R",G280="NA",G280="F"),"미취득학점",IF(OR(VLOOKUP(H280,폐지및신설교과목록!$C$11:$K$117,8,FALSE)="SA",VLOOKUP(H280,폐지및신설교과목록!$C$11:$K$117,8,FALSE)="A",VLOOKUP(H280,폐지및신설교과목록!$C$11:$K$117,8,FALSE)="S",VLOOKUP(H280,폐지및신설교과목록!$C$11:$K$117,8,FALSE)="문학사선택교양",VLOOKUP(H280,폐지및신설교과목록!$C$11:$K$117,8,FALSE)="이학사선택교양",VLOOKUP(H280,폐지및신설교과목록!$C$11:$K$117,8,FALSE)="NA"),VLOOKUP(H280,폐지및신설교과목록!$C$11:$K$117,8,FALSE),"그외"))</f>
        <v>#N/A</v>
      </c>
      <c r="K280" s="9"/>
      <c r="L280" s="26"/>
      <c r="M280" s="26"/>
      <c r="N280" s="26"/>
      <c r="O280" s="26"/>
      <c r="P280" s="26"/>
      <c r="Q280" s="26"/>
      <c r="R280" s="26"/>
      <c r="S280" s="27"/>
    </row>
    <row r="281" spans="2:19" ht="13.5" x14ac:dyDescent="0.25">
      <c r="B281" s="187"/>
      <c r="C281" s="181"/>
      <c r="D281" s="147"/>
      <c r="E281" s="148"/>
      <c r="F281" s="150" t="e">
        <f>VLOOKUP(D281,폐지및신설교과목록!$C$9:$F$117,3,FALSE)</f>
        <v>#N/A</v>
      </c>
      <c r="G281" s="148"/>
      <c r="H281" s="20">
        <f t="shared" si="21"/>
        <v>0</v>
      </c>
      <c r="I281" s="135" t="e">
        <f>IF(OR(G281="R",G281="NA",G281="F"),"미취득학점",IF(OR(VLOOKUP(H281,폐지및신설교과목록!$C$9:$J$117,8,FALSE)="S",VLOOKUP(H281,폐지및신설교과목록!$C$9:$J$117,8,FALSE)="SA",VLOOKUP(H281,폐지및신설교과목록!$C$9:$J$117,8,FALSE)="A"),"전공선택",IF(OR(VLOOKUP(H281,폐지및신설교과목록!$C$11:$K$117,8,FALSE)="문학사선택교양",VLOOKUP(H281,폐지및신설교과목록!$C$11:$K$117,8,FALSE)="이학사선택교양"),"교양",IF(VLOOKUP(H281,폐지및신설교과목록!$C$9:$J$117,8,FALSE)="NA","전공필수","그외"))))</f>
        <v>#N/A</v>
      </c>
      <c r="J281" s="136" t="e">
        <f>IF(OR(G281="R",G281="NA",G281="F"),"미취득학점",IF(OR(VLOOKUP(H281,폐지및신설교과목록!$C$11:$K$117,8,FALSE)="SA",VLOOKUP(H281,폐지및신설교과목록!$C$11:$K$117,8,FALSE)="A",VLOOKUP(H281,폐지및신설교과목록!$C$11:$K$117,8,FALSE)="S",VLOOKUP(H281,폐지및신설교과목록!$C$11:$K$117,8,FALSE)="문학사선택교양",VLOOKUP(H281,폐지및신설교과목록!$C$11:$K$117,8,FALSE)="이학사선택교양",VLOOKUP(H281,폐지및신설교과목록!$C$11:$K$117,8,FALSE)="NA"),VLOOKUP(H281,폐지및신설교과목록!$C$11:$K$117,8,FALSE),"그외"))</f>
        <v>#N/A</v>
      </c>
      <c r="K281" s="9"/>
      <c r="L281" s="26"/>
      <c r="M281" s="26"/>
      <c r="N281" s="26"/>
      <c r="O281" s="26"/>
      <c r="P281" s="26"/>
      <c r="Q281" s="26"/>
      <c r="R281" s="26"/>
      <c r="S281" s="27"/>
    </row>
    <row r="282" spans="2:19" ht="13.5" x14ac:dyDescent="0.25">
      <c r="B282" s="187"/>
      <c r="C282" s="181"/>
      <c r="D282" s="147"/>
      <c r="E282" s="148"/>
      <c r="F282" s="150" t="e">
        <f>VLOOKUP(D282,폐지및신설교과목록!$C$9:$F$117,3,FALSE)</f>
        <v>#N/A</v>
      </c>
      <c r="G282" s="148"/>
      <c r="H282" s="20">
        <f t="shared" si="21"/>
        <v>0</v>
      </c>
      <c r="I282" s="135" t="e">
        <f>IF(OR(G282="R",G282="NA",G282="F"),"미취득학점",IF(OR(VLOOKUP(H282,폐지및신설교과목록!$C$9:$J$117,8,FALSE)="S",VLOOKUP(H282,폐지및신설교과목록!$C$9:$J$117,8,FALSE)="SA",VLOOKUP(H282,폐지및신설교과목록!$C$9:$J$117,8,FALSE)="A"),"전공선택",IF(OR(VLOOKUP(H282,폐지및신설교과목록!$C$11:$K$117,8,FALSE)="문학사선택교양",VLOOKUP(H282,폐지및신설교과목록!$C$11:$K$117,8,FALSE)="이학사선택교양"),"교양",IF(VLOOKUP(H282,폐지및신설교과목록!$C$9:$J$117,8,FALSE)="NA","전공필수","그외"))))</f>
        <v>#N/A</v>
      </c>
      <c r="J282" s="136" t="e">
        <f>IF(OR(G282="R",G282="NA",G282="F"),"미취득학점",IF(OR(VLOOKUP(H282,폐지및신설교과목록!$C$11:$K$117,8,FALSE)="SA",VLOOKUP(H282,폐지및신설교과목록!$C$11:$K$117,8,FALSE)="A",VLOOKUP(H282,폐지및신설교과목록!$C$11:$K$117,8,FALSE)="S",VLOOKUP(H282,폐지및신설교과목록!$C$11:$K$117,8,FALSE)="문학사선택교양",VLOOKUP(H282,폐지및신설교과목록!$C$11:$K$117,8,FALSE)="이학사선택교양",VLOOKUP(H282,폐지및신설교과목록!$C$11:$K$117,8,FALSE)="NA"),VLOOKUP(H282,폐지및신설교과목록!$C$11:$K$117,8,FALSE),"그외"))</f>
        <v>#N/A</v>
      </c>
      <c r="K282" s="9"/>
      <c r="L282" s="26"/>
      <c r="M282" s="26"/>
      <c r="N282" s="26"/>
      <c r="O282" s="26"/>
      <c r="P282" s="26"/>
      <c r="Q282" s="26"/>
      <c r="R282" s="26"/>
      <c r="S282" s="27"/>
    </row>
    <row r="283" spans="2:19" ht="13.5" x14ac:dyDescent="0.25">
      <c r="B283" s="187"/>
      <c r="C283" s="181"/>
      <c r="D283" s="147"/>
      <c r="E283" s="148"/>
      <c r="F283" s="150" t="e">
        <f>VLOOKUP(D283,폐지및신설교과목록!$C$9:$F$117,3,FALSE)</f>
        <v>#N/A</v>
      </c>
      <c r="G283" s="148"/>
      <c r="H283" s="20">
        <f t="shared" si="21"/>
        <v>0</v>
      </c>
      <c r="I283" s="135" t="e">
        <f>IF(OR(G283="R",G283="NA",G283="F"),"미취득학점",IF(OR(VLOOKUP(H283,폐지및신설교과목록!$C$9:$J$117,8,FALSE)="S",VLOOKUP(H283,폐지및신설교과목록!$C$9:$J$117,8,FALSE)="SA",VLOOKUP(H283,폐지및신설교과목록!$C$9:$J$117,8,FALSE)="A"),"전공선택",IF(OR(VLOOKUP(H283,폐지및신설교과목록!$C$11:$K$117,8,FALSE)="문학사선택교양",VLOOKUP(H283,폐지및신설교과목록!$C$11:$K$117,8,FALSE)="이학사선택교양"),"교양",IF(VLOOKUP(H283,폐지및신설교과목록!$C$9:$J$117,8,FALSE)="NA","전공필수","그외"))))</f>
        <v>#N/A</v>
      </c>
      <c r="J283" s="136" t="e">
        <f>IF(OR(G283="R",G283="NA",G283="F"),"미취득학점",IF(OR(VLOOKUP(H283,폐지및신설교과목록!$C$11:$K$117,8,FALSE)="SA",VLOOKUP(H283,폐지및신설교과목록!$C$11:$K$117,8,FALSE)="A",VLOOKUP(H283,폐지및신설교과목록!$C$11:$K$117,8,FALSE)="S",VLOOKUP(H283,폐지및신설교과목록!$C$11:$K$117,8,FALSE)="문학사선택교양",VLOOKUP(H283,폐지및신설교과목록!$C$11:$K$117,8,FALSE)="이학사선택교양",VLOOKUP(H283,폐지및신설교과목록!$C$11:$K$117,8,FALSE)="NA"),VLOOKUP(H283,폐지및신설교과목록!$C$11:$K$117,8,FALSE),"그외"))</f>
        <v>#N/A</v>
      </c>
      <c r="K283" s="9"/>
      <c r="L283" s="26"/>
      <c r="M283" s="26"/>
      <c r="N283" s="26"/>
      <c r="O283" s="26"/>
      <c r="P283" s="26"/>
      <c r="Q283" s="26"/>
      <c r="R283" s="26"/>
      <c r="S283" s="27"/>
    </row>
    <row r="284" spans="2:19" ht="13.5" x14ac:dyDescent="0.25">
      <c r="B284" s="187"/>
      <c r="C284" s="181"/>
      <c r="D284" s="147"/>
      <c r="E284" s="148"/>
      <c r="F284" s="150" t="e">
        <f>VLOOKUP(D284,폐지및신설교과목록!$C$9:$F$117,3,FALSE)</f>
        <v>#N/A</v>
      </c>
      <c r="G284" s="148"/>
      <c r="H284" s="20">
        <f t="shared" si="21"/>
        <v>0</v>
      </c>
      <c r="I284" s="135" t="e">
        <f>IF(OR(G284="R",G284="NA",G284="F"),"미취득학점",IF(OR(VLOOKUP(H284,폐지및신설교과목록!$C$9:$J$117,8,FALSE)="S",VLOOKUP(H284,폐지및신설교과목록!$C$9:$J$117,8,FALSE)="SA",VLOOKUP(H284,폐지및신설교과목록!$C$9:$J$117,8,FALSE)="A"),"전공선택",IF(OR(VLOOKUP(H284,폐지및신설교과목록!$C$11:$K$117,8,FALSE)="문학사선택교양",VLOOKUP(H284,폐지및신설교과목록!$C$11:$K$117,8,FALSE)="이학사선택교양"),"교양",IF(VLOOKUP(H284,폐지및신설교과목록!$C$9:$J$117,8,FALSE)="NA","전공필수","그외"))))</f>
        <v>#N/A</v>
      </c>
      <c r="J284" s="136" t="e">
        <f>IF(OR(G284="R",G284="NA",G284="F"),"미취득학점",IF(OR(VLOOKUP(H284,폐지및신설교과목록!$C$11:$K$117,8,FALSE)="SA",VLOOKUP(H284,폐지및신설교과목록!$C$11:$K$117,8,FALSE)="A",VLOOKUP(H284,폐지및신설교과목록!$C$11:$K$117,8,FALSE)="S",VLOOKUP(H284,폐지및신설교과목록!$C$11:$K$117,8,FALSE)="문학사선택교양",VLOOKUP(H284,폐지및신설교과목록!$C$11:$K$117,8,FALSE)="이학사선택교양",VLOOKUP(H284,폐지및신설교과목록!$C$11:$K$117,8,FALSE)="NA"),VLOOKUP(H284,폐지및신설교과목록!$C$11:$K$117,8,FALSE),"그외"))</f>
        <v>#N/A</v>
      </c>
      <c r="K284" s="9"/>
      <c r="L284" s="26"/>
      <c r="M284" s="26"/>
      <c r="N284" s="26"/>
      <c r="O284" s="26"/>
      <c r="P284" s="26"/>
      <c r="Q284" s="26"/>
      <c r="R284" s="26"/>
      <c r="S284" s="27"/>
    </row>
    <row r="285" spans="2:19" ht="13.5" x14ac:dyDescent="0.25">
      <c r="B285" s="187"/>
      <c r="C285" s="181"/>
      <c r="D285" s="147"/>
      <c r="E285" s="148"/>
      <c r="F285" s="150" t="e">
        <f>VLOOKUP(D285,폐지및신설교과목록!$C$9:$F$117,3,FALSE)</f>
        <v>#N/A</v>
      </c>
      <c r="G285" s="148"/>
      <c r="H285" s="20">
        <f t="shared" si="21"/>
        <v>0</v>
      </c>
      <c r="I285" s="135" t="e">
        <f>IF(OR(G285="R",G285="NA",G285="F"),"미취득학점",IF(OR(VLOOKUP(H285,폐지및신설교과목록!$C$9:$J$117,8,FALSE)="S",VLOOKUP(H285,폐지및신설교과목록!$C$9:$J$117,8,FALSE)="SA",VLOOKUP(H285,폐지및신설교과목록!$C$9:$J$117,8,FALSE)="A"),"전공선택",IF(OR(VLOOKUP(H285,폐지및신설교과목록!$C$11:$K$117,8,FALSE)="문학사선택교양",VLOOKUP(H285,폐지및신설교과목록!$C$11:$K$117,8,FALSE)="이학사선택교양"),"교양",IF(VLOOKUP(H285,폐지및신설교과목록!$C$9:$J$117,8,FALSE)="NA","전공필수","그외"))))</f>
        <v>#N/A</v>
      </c>
      <c r="J285" s="136" t="e">
        <f>IF(OR(G285="R",G285="NA",G285="F"),"미취득학점",IF(OR(VLOOKUP(H285,폐지및신설교과목록!$C$11:$K$117,8,FALSE)="SA",VLOOKUP(H285,폐지및신설교과목록!$C$11:$K$117,8,FALSE)="A",VLOOKUP(H285,폐지및신설교과목록!$C$11:$K$117,8,FALSE)="S",VLOOKUP(H285,폐지및신설교과목록!$C$11:$K$117,8,FALSE)="문학사선택교양",VLOOKUP(H285,폐지및신설교과목록!$C$11:$K$117,8,FALSE)="이학사선택교양",VLOOKUP(H285,폐지및신설교과목록!$C$11:$K$117,8,FALSE)="NA"),VLOOKUP(H285,폐지및신설교과목록!$C$11:$K$117,8,FALSE),"그외"))</f>
        <v>#N/A</v>
      </c>
      <c r="K285" s="9"/>
      <c r="L285" s="26"/>
      <c r="M285" s="26"/>
      <c r="N285" s="26"/>
      <c r="O285" s="26"/>
      <c r="P285" s="26"/>
      <c r="Q285" s="26"/>
      <c r="R285" s="26"/>
      <c r="S285" s="27"/>
    </row>
    <row r="286" spans="2:19" ht="13.5" x14ac:dyDescent="0.25">
      <c r="B286" s="187"/>
      <c r="C286" s="181"/>
      <c r="D286" s="147"/>
      <c r="E286" s="148"/>
      <c r="F286" s="150" t="e">
        <f>VLOOKUP(D286,폐지및신설교과목록!$C$9:$F$117,3,FALSE)</f>
        <v>#N/A</v>
      </c>
      <c r="G286" s="148"/>
      <c r="H286" s="20">
        <f t="shared" si="21"/>
        <v>0</v>
      </c>
      <c r="I286" s="135" t="e">
        <f>IF(OR(G286="R",G286="NA",G286="F"),"미취득학점",IF(OR(VLOOKUP(H286,폐지및신설교과목록!$C$9:$J$117,8,FALSE)="S",VLOOKUP(H286,폐지및신설교과목록!$C$9:$J$117,8,FALSE)="SA",VLOOKUP(H286,폐지및신설교과목록!$C$9:$J$117,8,FALSE)="A"),"전공선택",IF(OR(VLOOKUP(H286,폐지및신설교과목록!$C$11:$K$117,8,FALSE)="문학사선택교양",VLOOKUP(H286,폐지및신설교과목록!$C$11:$K$117,8,FALSE)="이학사선택교양"),"교양",IF(VLOOKUP(H286,폐지및신설교과목록!$C$9:$J$117,8,FALSE)="NA","전공필수","그외"))))</f>
        <v>#N/A</v>
      </c>
      <c r="J286" s="136" t="e">
        <f>IF(OR(G286="R",G286="NA",G286="F"),"미취득학점",IF(OR(VLOOKUP(H286,폐지및신설교과목록!$C$11:$K$117,8,FALSE)="SA",VLOOKUP(H286,폐지및신설교과목록!$C$11:$K$117,8,FALSE)="A",VLOOKUP(H286,폐지및신설교과목록!$C$11:$K$117,8,FALSE)="S",VLOOKUP(H286,폐지및신설교과목록!$C$11:$K$117,8,FALSE)="문학사선택교양",VLOOKUP(H286,폐지및신설교과목록!$C$11:$K$117,8,FALSE)="이학사선택교양",VLOOKUP(H286,폐지및신설교과목록!$C$11:$K$117,8,FALSE)="NA"),VLOOKUP(H286,폐지및신설교과목록!$C$11:$K$117,8,FALSE),"그외"))</f>
        <v>#N/A</v>
      </c>
      <c r="K286" s="9"/>
      <c r="L286" s="26"/>
      <c r="M286" s="26"/>
      <c r="N286" s="26"/>
      <c r="O286" s="26"/>
      <c r="P286" s="26"/>
      <c r="Q286" s="26"/>
      <c r="R286" s="26"/>
      <c r="S286" s="27"/>
    </row>
    <row r="287" spans="2:19" ht="13.5" x14ac:dyDescent="0.25">
      <c r="B287" s="187"/>
      <c r="C287" s="181"/>
      <c r="D287" s="147"/>
      <c r="E287" s="148"/>
      <c r="F287" s="150" t="e">
        <f>VLOOKUP(D287,폐지및신설교과목록!$C$9:$F$117,3,FALSE)</f>
        <v>#N/A</v>
      </c>
      <c r="G287" s="148"/>
      <c r="H287" s="20">
        <f t="shared" si="21"/>
        <v>0</v>
      </c>
      <c r="I287" s="135" t="e">
        <f>IF(OR(G287="R",G287="NA",G287="F"),"미취득학점",IF(OR(VLOOKUP(H287,폐지및신설교과목록!$C$9:$J$117,8,FALSE)="S",VLOOKUP(H287,폐지및신설교과목록!$C$9:$J$117,8,FALSE)="SA",VLOOKUP(H287,폐지및신설교과목록!$C$9:$J$117,8,FALSE)="A"),"전공선택",IF(OR(VLOOKUP(H287,폐지및신설교과목록!$C$11:$K$117,8,FALSE)="문학사선택교양",VLOOKUP(H287,폐지및신설교과목록!$C$11:$K$117,8,FALSE)="이학사선택교양"),"교양",IF(VLOOKUP(H287,폐지및신설교과목록!$C$9:$J$117,8,FALSE)="NA","전공필수","그외"))))</f>
        <v>#N/A</v>
      </c>
      <c r="J287" s="136" t="e">
        <f>IF(OR(G287="R",G287="NA",G287="F"),"미취득학점",IF(OR(VLOOKUP(H287,폐지및신설교과목록!$C$11:$K$117,8,FALSE)="SA",VLOOKUP(H287,폐지및신설교과목록!$C$11:$K$117,8,FALSE)="A",VLOOKUP(H287,폐지및신설교과목록!$C$11:$K$117,8,FALSE)="S",VLOOKUP(H287,폐지및신설교과목록!$C$11:$K$117,8,FALSE)="문학사선택교양",VLOOKUP(H287,폐지및신설교과목록!$C$11:$K$117,8,FALSE)="이학사선택교양",VLOOKUP(H287,폐지및신설교과목록!$C$11:$K$117,8,FALSE)="NA"),VLOOKUP(H287,폐지및신설교과목록!$C$11:$K$117,8,FALSE),"그외"))</f>
        <v>#N/A</v>
      </c>
      <c r="K287" s="9"/>
      <c r="L287" s="26"/>
      <c r="M287" s="26"/>
      <c r="N287" s="26"/>
      <c r="O287" s="26"/>
      <c r="P287" s="26"/>
      <c r="Q287" s="26"/>
      <c r="R287" s="26"/>
      <c r="S287" s="27"/>
    </row>
    <row r="288" spans="2:19" ht="13.5" x14ac:dyDescent="0.25">
      <c r="B288" s="187"/>
      <c r="C288" s="181"/>
      <c r="D288" s="147"/>
      <c r="E288" s="148"/>
      <c r="F288" s="150" t="e">
        <f>VLOOKUP(D288,폐지및신설교과목록!$C$9:$F$117,3,FALSE)</f>
        <v>#N/A</v>
      </c>
      <c r="G288" s="148"/>
      <c r="H288" s="20">
        <f t="shared" si="21"/>
        <v>0</v>
      </c>
      <c r="I288" s="135" t="e">
        <f>IF(OR(G288="R",G288="NA",G288="F"),"미취득학점",IF(OR(VLOOKUP(H288,폐지및신설교과목록!$C$9:$J$117,8,FALSE)="S",VLOOKUP(H288,폐지및신설교과목록!$C$9:$J$117,8,FALSE)="SA",VLOOKUP(H288,폐지및신설교과목록!$C$9:$J$117,8,FALSE)="A"),"전공선택",IF(OR(VLOOKUP(H288,폐지및신설교과목록!$C$11:$K$117,8,FALSE)="문학사선택교양",VLOOKUP(H288,폐지및신설교과목록!$C$11:$K$117,8,FALSE)="이학사선택교양"),"교양",IF(VLOOKUP(H288,폐지및신설교과목록!$C$9:$J$117,8,FALSE)="NA","전공필수","그외"))))</f>
        <v>#N/A</v>
      </c>
      <c r="J288" s="136" t="e">
        <f>IF(OR(G288="R",G288="NA",G288="F"),"미취득학점",IF(OR(VLOOKUP(H288,폐지및신설교과목록!$C$11:$K$117,8,FALSE)="SA",VLOOKUP(H288,폐지및신설교과목록!$C$11:$K$117,8,FALSE)="A",VLOOKUP(H288,폐지및신설교과목록!$C$11:$K$117,8,FALSE)="S",VLOOKUP(H288,폐지및신설교과목록!$C$11:$K$117,8,FALSE)="문학사선택교양",VLOOKUP(H288,폐지및신설교과목록!$C$11:$K$117,8,FALSE)="이학사선택교양",VLOOKUP(H288,폐지및신설교과목록!$C$11:$K$117,8,FALSE)="NA"),VLOOKUP(H288,폐지및신설교과목록!$C$11:$K$117,8,FALSE),"그외"))</f>
        <v>#N/A</v>
      </c>
      <c r="K288" s="9"/>
      <c r="L288" s="26"/>
      <c r="M288" s="26"/>
      <c r="N288" s="26"/>
      <c r="O288" s="26"/>
      <c r="P288" s="26"/>
      <c r="Q288" s="26"/>
      <c r="R288" s="26"/>
      <c r="S288" s="27"/>
    </row>
    <row r="289" spans="2:19" ht="14.25" thickBot="1" x14ac:dyDescent="0.3">
      <c r="B289" s="188"/>
      <c r="C289" s="182"/>
      <c r="D289" s="28" t="s">
        <v>33</v>
      </c>
      <c r="E289" s="28"/>
      <c r="F289" s="137" t="e">
        <f>SUM(F278:F288)</f>
        <v>#N/A</v>
      </c>
      <c r="G289" s="28"/>
      <c r="H289" s="29"/>
      <c r="I289" s="137"/>
      <c r="J289" s="138"/>
      <c r="K289" s="9"/>
      <c r="L289" s="26"/>
      <c r="M289" s="26"/>
      <c r="N289" s="26"/>
      <c r="O289" s="26"/>
      <c r="P289" s="26"/>
      <c r="Q289" s="26"/>
      <c r="R289" s="26"/>
      <c r="S289" s="27"/>
    </row>
    <row r="290" spans="2:19" ht="9" customHeight="1" thickBot="1" x14ac:dyDescent="0.3">
      <c r="B290" s="151"/>
      <c r="C290" s="30"/>
      <c r="D290" s="139"/>
      <c r="E290" s="139"/>
      <c r="F290" s="139"/>
      <c r="G290" s="139"/>
      <c r="H290" s="30"/>
      <c r="I290" s="139"/>
      <c r="J290" s="140"/>
      <c r="K290" s="9"/>
      <c r="L290" s="26"/>
      <c r="M290" s="26"/>
      <c r="N290" s="26"/>
      <c r="O290" s="26"/>
      <c r="P290" s="26"/>
      <c r="Q290" s="26"/>
      <c r="R290" s="26"/>
      <c r="S290" s="27"/>
    </row>
    <row r="291" spans="2:19" ht="14.25" thickBot="1" x14ac:dyDescent="0.3">
      <c r="B291" s="33" t="s">
        <v>52</v>
      </c>
      <c r="C291" s="34" t="s">
        <v>40</v>
      </c>
      <c r="D291" s="35" t="s">
        <v>1</v>
      </c>
      <c r="E291" s="36" t="s">
        <v>53</v>
      </c>
      <c r="F291" s="35" t="s">
        <v>54</v>
      </c>
      <c r="G291" s="36" t="s">
        <v>55</v>
      </c>
      <c r="H291" s="37" t="s">
        <v>34</v>
      </c>
      <c r="I291" s="38" t="s">
        <v>2</v>
      </c>
      <c r="J291" s="39" t="s">
        <v>46</v>
      </c>
      <c r="K291" s="9"/>
      <c r="L291" s="26"/>
      <c r="M291" s="26"/>
      <c r="N291" s="26"/>
      <c r="O291" s="26"/>
      <c r="P291" s="26"/>
      <c r="Q291" s="26"/>
      <c r="R291" s="26"/>
      <c r="S291" s="27"/>
    </row>
    <row r="292" spans="2:19" ht="14.25" customHeight="1" thickTop="1" x14ac:dyDescent="0.25">
      <c r="B292" s="186"/>
      <c r="C292" s="183" t="s">
        <v>41</v>
      </c>
      <c r="D292" s="145"/>
      <c r="E292" s="146"/>
      <c r="F292" s="149" t="e">
        <f>VLOOKUP(D292,폐지및신설교과목록!$C$9:$F$117,3,FALSE)</f>
        <v>#N/A</v>
      </c>
      <c r="G292" s="146"/>
      <c r="H292" s="19">
        <f t="shared" ref="H292:H296" si="22">IF(OR(D292="LIBS151",D292="LIBS152"),"LIBS150",IF(D292="MATH161","MATH221",IF(D292="MATH162","MATH222",IF(OR(D292="COSE101",D292="COSE102"),"EGRN151",D292))))</f>
        <v>0</v>
      </c>
      <c r="I292" s="133" t="e">
        <f>IF(OR(G292="R",G292="NA",G292="F"),"미취득학점",IF(OR(VLOOKUP(H292,폐지및신설교과목록!$C$9:$J$117,8,FALSE)="S",VLOOKUP(H292,폐지및신설교과목록!$C$9:$J$117,8,FALSE)="SA",VLOOKUP(H292,폐지및신설교과목록!$C$9:$J$117,8,FALSE)="A"),"전공선택",IF(OR(VLOOKUP(H292,폐지및신설교과목록!$C$11:$K$117,8,FALSE)="문학사선택교양",VLOOKUP(H292,폐지및신설교과목록!$C$11:$K$117,8,FALSE)="이학사선택교양"),"교양",IF(VLOOKUP(H292,폐지및신설교과목록!$C$9:$J$117,8,FALSE)="NA","전공필수","그외"))))</f>
        <v>#N/A</v>
      </c>
      <c r="J292" s="134" t="e">
        <f>IF(OR(G292="R",G292="NA",G292="F"),"미취득학점",IF(OR(VLOOKUP(H292,폐지및신설교과목록!$C$11:$K$117,8,FALSE)="SA",VLOOKUP(H292,폐지및신설교과목록!$C$11:$K$117,8,FALSE)="A",VLOOKUP(H292,폐지및신설교과목록!$C$11:$K$117,8,FALSE)="S",VLOOKUP(H292,폐지및신설교과목록!$C$11:$K$117,8,FALSE)="문학사선택교양",VLOOKUP(H292,폐지및신설교과목록!$C$11:$K$117,8,FALSE)="이학사선택교양",VLOOKUP(H292,폐지및신설교과목록!$C$11:$K$117,8,FALSE)="NA"),VLOOKUP(H292,폐지및신설교과목록!$C$11:$K$117,8,FALSE),"그외"))</f>
        <v>#N/A</v>
      </c>
      <c r="K292" s="9"/>
      <c r="L292" s="26"/>
      <c r="M292" s="26"/>
      <c r="N292" s="26"/>
      <c r="O292" s="26"/>
      <c r="P292" s="26"/>
      <c r="Q292" s="26"/>
      <c r="R292" s="26"/>
      <c r="S292" s="27"/>
    </row>
    <row r="293" spans="2:19" ht="13.5" x14ac:dyDescent="0.25">
      <c r="B293" s="187"/>
      <c r="C293" s="184"/>
      <c r="D293" s="147"/>
      <c r="E293" s="148"/>
      <c r="F293" s="150" t="e">
        <f>VLOOKUP(D293,폐지및신설교과목록!$C$9:$F$117,3,FALSE)</f>
        <v>#N/A</v>
      </c>
      <c r="G293" s="148"/>
      <c r="H293" s="20">
        <f t="shared" si="22"/>
        <v>0</v>
      </c>
      <c r="I293" s="135" t="e">
        <f>IF(OR(G293="R",G293="NA",G293="F"),"미취득학점",IF(OR(VLOOKUP(H293,폐지및신설교과목록!$C$9:$J$117,8,FALSE)="S",VLOOKUP(H293,폐지및신설교과목록!$C$9:$J$117,8,FALSE)="SA",VLOOKUP(H293,폐지및신설교과목록!$C$9:$J$117,8,FALSE)="A"),"전공선택",IF(OR(VLOOKUP(H293,폐지및신설교과목록!$C$11:$K$117,8,FALSE)="문학사선택교양",VLOOKUP(H293,폐지및신설교과목록!$C$11:$K$117,8,FALSE)="이학사선택교양"),"교양",IF(VLOOKUP(H293,폐지및신설교과목록!$C$9:$J$117,8,FALSE)="NA","전공필수","그외"))))</f>
        <v>#N/A</v>
      </c>
      <c r="J293" s="136" t="e">
        <f>IF(OR(G293="R",G293="NA",G293="F"),"미취득학점",IF(OR(VLOOKUP(H293,폐지및신설교과목록!$C$11:$K$117,8,FALSE)="SA",VLOOKUP(H293,폐지및신설교과목록!$C$11:$K$117,8,FALSE)="A",VLOOKUP(H293,폐지및신설교과목록!$C$11:$K$117,8,FALSE)="S",VLOOKUP(H293,폐지및신설교과목록!$C$11:$K$117,8,FALSE)="문학사선택교양",VLOOKUP(H293,폐지및신설교과목록!$C$11:$K$117,8,FALSE)="이학사선택교양",VLOOKUP(H293,폐지및신설교과목록!$C$11:$K$117,8,FALSE)="NA"),VLOOKUP(H293,폐지및신설교과목록!$C$11:$K$117,8,FALSE),"그외"))</f>
        <v>#N/A</v>
      </c>
      <c r="K293" s="9"/>
      <c r="L293" s="26"/>
      <c r="M293" s="26"/>
      <c r="N293" s="26"/>
      <c r="O293" s="26"/>
      <c r="P293" s="26"/>
      <c r="Q293" s="26"/>
      <c r="R293" s="26"/>
      <c r="S293" s="27"/>
    </row>
    <row r="294" spans="2:19" ht="13.5" x14ac:dyDescent="0.25">
      <c r="B294" s="187"/>
      <c r="C294" s="184"/>
      <c r="D294" s="147"/>
      <c r="E294" s="148"/>
      <c r="F294" s="150" t="e">
        <f>VLOOKUP(D294,폐지및신설교과목록!$C$9:$F$117,3,FALSE)</f>
        <v>#N/A</v>
      </c>
      <c r="G294" s="148"/>
      <c r="H294" s="20">
        <f t="shared" si="22"/>
        <v>0</v>
      </c>
      <c r="I294" s="135" t="e">
        <f>IF(OR(G294="R",G294="NA",G294="F"),"미취득학점",IF(OR(VLOOKUP(H294,폐지및신설교과목록!$C$9:$J$117,8,FALSE)="S",VLOOKUP(H294,폐지및신설교과목록!$C$9:$J$117,8,FALSE)="SA",VLOOKUP(H294,폐지및신설교과목록!$C$9:$J$117,8,FALSE)="A"),"전공선택",IF(OR(VLOOKUP(H294,폐지및신설교과목록!$C$11:$K$117,8,FALSE)="문학사선택교양",VLOOKUP(H294,폐지및신설교과목록!$C$11:$K$117,8,FALSE)="이학사선택교양"),"교양",IF(VLOOKUP(H294,폐지및신설교과목록!$C$9:$J$117,8,FALSE)="NA","전공필수","그외"))))</f>
        <v>#N/A</v>
      </c>
      <c r="J294" s="136" t="e">
        <f>IF(OR(G294="R",G294="NA",G294="F"),"미취득학점",IF(OR(VLOOKUP(H294,폐지및신설교과목록!$C$11:$K$117,8,FALSE)="SA",VLOOKUP(H294,폐지및신설교과목록!$C$11:$K$117,8,FALSE)="A",VLOOKUP(H294,폐지및신설교과목록!$C$11:$K$117,8,FALSE)="S",VLOOKUP(H294,폐지및신설교과목록!$C$11:$K$117,8,FALSE)="문학사선택교양",VLOOKUP(H294,폐지및신설교과목록!$C$11:$K$117,8,FALSE)="이학사선택교양",VLOOKUP(H294,폐지및신설교과목록!$C$11:$K$117,8,FALSE)="NA"),VLOOKUP(H294,폐지및신설교과목록!$C$11:$K$117,8,FALSE),"그외"))</f>
        <v>#N/A</v>
      </c>
      <c r="K294" s="9"/>
      <c r="L294" s="26"/>
      <c r="M294" s="26"/>
      <c r="N294" s="26"/>
      <c r="O294" s="26"/>
      <c r="P294" s="26"/>
      <c r="Q294" s="26"/>
      <c r="R294" s="26"/>
      <c r="S294" s="27"/>
    </row>
    <row r="295" spans="2:19" ht="13.5" x14ac:dyDescent="0.25">
      <c r="B295" s="187"/>
      <c r="C295" s="184"/>
      <c r="D295" s="147"/>
      <c r="E295" s="148"/>
      <c r="F295" s="150" t="e">
        <f>VLOOKUP(D295,폐지및신설교과목록!$C$9:$F$117,3,FALSE)</f>
        <v>#N/A</v>
      </c>
      <c r="G295" s="148"/>
      <c r="H295" s="20">
        <f t="shared" si="22"/>
        <v>0</v>
      </c>
      <c r="I295" s="135" t="e">
        <f>IF(OR(G295="R",G295="NA",G295="F"),"미취득학점",IF(OR(VLOOKUP(H295,폐지및신설교과목록!$C$9:$J$117,8,FALSE)="S",VLOOKUP(H295,폐지및신설교과목록!$C$9:$J$117,8,FALSE)="SA",VLOOKUP(H295,폐지및신설교과목록!$C$9:$J$117,8,FALSE)="A"),"전공선택",IF(OR(VLOOKUP(H295,폐지및신설교과목록!$C$11:$K$117,8,FALSE)="문학사선택교양",VLOOKUP(H295,폐지및신설교과목록!$C$11:$K$117,8,FALSE)="이학사선택교양"),"교양",IF(VLOOKUP(H295,폐지및신설교과목록!$C$9:$J$117,8,FALSE)="NA","전공필수","그외"))))</f>
        <v>#N/A</v>
      </c>
      <c r="J295" s="136" t="e">
        <f>IF(OR(G295="R",G295="NA",G295="F"),"미취득학점",IF(OR(VLOOKUP(H295,폐지및신설교과목록!$C$11:$K$117,8,FALSE)="SA",VLOOKUP(H295,폐지및신설교과목록!$C$11:$K$117,8,FALSE)="A",VLOOKUP(H295,폐지및신설교과목록!$C$11:$K$117,8,FALSE)="S",VLOOKUP(H295,폐지및신설교과목록!$C$11:$K$117,8,FALSE)="문학사선택교양",VLOOKUP(H295,폐지및신설교과목록!$C$11:$K$117,8,FALSE)="이학사선택교양",VLOOKUP(H295,폐지및신설교과목록!$C$11:$K$117,8,FALSE)="NA"),VLOOKUP(H295,폐지및신설교과목록!$C$11:$K$117,8,FALSE),"그외"))</f>
        <v>#N/A</v>
      </c>
      <c r="K295" s="9"/>
      <c r="L295" s="26"/>
      <c r="M295" s="26"/>
      <c r="N295" s="26"/>
      <c r="O295" s="26"/>
      <c r="P295" s="26"/>
      <c r="Q295" s="26"/>
      <c r="R295" s="26"/>
      <c r="S295" s="27"/>
    </row>
    <row r="296" spans="2:19" ht="13.5" x14ac:dyDescent="0.25">
      <c r="B296" s="187"/>
      <c r="C296" s="184"/>
      <c r="D296" s="147"/>
      <c r="E296" s="148"/>
      <c r="F296" s="150" t="e">
        <f>VLOOKUP(D296,폐지및신설교과목록!$C$9:$F$117,3,FALSE)</f>
        <v>#N/A</v>
      </c>
      <c r="G296" s="148"/>
      <c r="H296" s="20">
        <f t="shared" si="22"/>
        <v>0</v>
      </c>
      <c r="I296" s="135" t="e">
        <f>IF(OR(G296="R",G296="NA",G296="F"),"미취득학점",IF(OR(VLOOKUP(H296,폐지및신설교과목록!$C$9:$J$117,8,FALSE)="S",VLOOKUP(H296,폐지및신설교과목록!$C$9:$J$117,8,FALSE)="SA",VLOOKUP(H296,폐지및신설교과목록!$C$9:$J$117,8,FALSE)="A"),"전공선택",IF(OR(VLOOKUP(H296,폐지및신설교과목록!$C$11:$K$117,8,FALSE)="문학사선택교양",VLOOKUP(H296,폐지및신설교과목록!$C$11:$K$117,8,FALSE)="이학사선택교양"),"교양",IF(VLOOKUP(H296,폐지및신설교과목록!$C$9:$J$117,8,FALSE)="NA","전공필수","그외"))))</f>
        <v>#N/A</v>
      </c>
      <c r="J296" s="136" t="e">
        <f>IF(OR(G296="R",G296="NA",G296="F"),"미취득학점",IF(OR(VLOOKUP(H296,폐지및신설교과목록!$C$11:$K$117,8,FALSE)="SA",VLOOKUP(H296,폐지및신설교과목록!$C$11:$K$117,8,FALSE)="A",VLOOKUP(H296,폐지및신설교과목록!$C$11:$K$117,8,FALSE)="S",VLOOKUP(H296,폐지및신설교과목록!$C$11:$K$117,8,FALSE)="문학사선택교양",VLOOKUP(H296,폐지및신설교과목록!$C$11:$K$117,8,FALSE)="이학사선택교양",VLOOKUP(H296,폐지및신설교과목록!$C$11:$K$117,8,FALSE)="NA"),VLOOKUP(H296,폐지및신설교과목록!$C$11:$K$117,8,FALSE),"그외"))</f>
        <v>#N/A</v>
      </c>
      <c r="K296" s="9"/>
      <c r="L296" s="26"/>
      <c r="M296" s="26"/>
      <c r="N296" s="26"/>
      <c r="O296" s="26"/>
      <c r="P296" s="26"/>
      <c r="Q296" s="26"/>
      <c r="R296" s="26"/>
      <c r="S296" s="27"/>
    </row>
    <row r="297" spans="2:19" ht="14.25" thickBot="1" x14ac:dyDescent="0.3">
      <c r="B297" s="188"/>
      <c r="C297" s="185"/>
      <c r="D297" s="28" t="s">
        <v>56</v>
      </c>
      <c r="E297" s="28"/>
      <c r="F297" s="137" t="e">
        <f>SUM(F292:F296)</f>
        <v>#N/A</v>
      </c>
      <c r="G297" s="28"/>
      <c r="H297" s="29"/>
      <c r="I297" s="137"/>
      <c r="J297" s="138"/>
      <c r="K297" s="9"/>
      <c r="L297" s="26"/>
      <c r="M297" s="26"/>
      <c r="N297" s="26"/>
      <c r="O297" s="26"/>
      <c r="P297" s="26"/>
      <c r="Q297" s="26"/>
      <c r="R297" s="26"/>
      <c r="S297" s="27"/>
    </row>
    <row r="298" spans="2:19" ht="9" customHeight="1" thickBot="1" x14ac:dyDescent="0.3">
      <c r="B298" s="151"/>
      <c r="C298" s="30"/>
      <c r="D298" s="139"/>
      <c r="E298" s="139"/>
      <c r="F298" s="139"/>
      <c r="G298" s="139"/>
      <c r="H298" s="30"/>
      <c r="I298" s="139"/>
      <c r="J298" s="140"/>
      <c r="K298" s="9"/>
      <c r="L298" s="26"/>
      <c r="M298" s="26"/>
      <c r="N298" s="26"/>
      <c r="O298" s="26"/>
      <c r="P298" s="26"/>
      <c r="Q298" s="26"/>
      <c r="R298" s="26"/>
      <c r="S298" s="27"/>
    </row>
    <row r="299" spans="2:19" ht="14.25" thickBot="1" x14ac:dyDescent="0.3">
      <c r="B299" s="33" t="s">
        <v>0</v>
      </c>
      <c r="C299" s="34" t="s">
        <v>20</v>
      </c>
      <c r="D299" s="35" t="s">
        <v>21</v>
      </c>
      <c r="E299" s="36" t="s">
        <v>22</v>
      </c>
      <c r="F299" s="35" t="s">
        <v>23</v>
      </c>
      <c r="G299" s="36" t="s">
        <v>24</v>
      </c>
      <c r="H299" s="37" t="s">
        <v>34</v>
      </c>
      <c r="I299" s="38" t="s">
        <v>26</v>
      </c>
      <c r="J299" s="39" t="s">
        <v>27</v>
      </c>
      <c r="K299" s="9"/>
      <c r="L299" s="26"/>
      <c r="M299" s="26"/>
      <c r="N299" s="26"/>
      <c r="O299" s="26"/>
      <c r="P299" s="26"/>
      <c r="Q299" s="26"/>
      <c r="R299" s="26"/>
      <c r="S299" s="27"/>
    </row>
    <row r="300" spans="2:19" ht="14.25" thickTop="1" x14ac:dyDescent="0.25">
      <c r="B300" s="186"/>
      <c r="C300" s="180" t="s">
        <v>37</v>
      </c>
      <c r="D300" s="145"/>
      <c r="E300" s="146"/>
      <c r="F300" s="149" t="e">
        <f>VLOOKUP(D300,폐지및신설교과목록!$C$9:$F$117,3,FALSE)</f>
        <v>#N/A</v>
      </c>
      <c r="G300" s="146"/>
      <c r="H300" s="19">
        <f t="shared" ref="H300:H310" si="23">IF(OR(D300="LIBS151",D300="LIBS152"),"LIBS150",IF(D300="MATH161","MATH221",IF(D300="MATH162","MATH222",IF(OR(D300="COSE101",D300="COSE102"),"EGRN151",D300))))</f>
        <v>0</v>
      </c>
      <c r="I300" s="133" t="e">
        <f>IF(OR(G300="R",G300="NA",G300="F"),"미취득학점",IF(OR(VLOOKUP(H300,폐지및신설교과목록!$C$9:$J$117,8,FALSE)="S",VLOOKUP(H300,폐지및신설교과목록!$C$9:$J$117,8,FALSE)="SA",VLOOKUP(H300,폐지및신설교과목록!$C$9:$J$117,8,FALSE)="A"),"전공선택",IF(OR(VLOOKUP(H300,폐지및신설교과목록!$C$11:$K$117,8,FALSE)="문학사선택교양",VLOOKUP(H300,폐지및신설교과목록!$C$11:$K$117,8,FALSE)="이학사선택교양"),"교양",IF(VLOOKUP(H300,폐지및신설교과목록!$C$9:$J$117,8,FALSE)="NA","전공필수","그외"))))</f>
        <v>#N/A</v>
      </c>
      <c r="J300" s="134" t="e">
        <f>IF(OR(G300="R",G300="NA",G300="F"),"미취득학점",IF(OR(VLOOKUP(H300,폐지및신설교과목록!$C$11:$K$117,8,FALSE)="SA",VLOOKUP(H300,폐지및신설교과목록!$C$11:$K$117,8,FALSE)="A",VLOOKUP(H300,폐지및신설교과목록!$C$11:$K$117,8,FALSE)="S",VLOOKUP(H300,폐지및신설교과목록!$C$11:$K$117,8,FALSE)="문학사선택교양",VLOOKUP(H300,폐지및신설교과목록!$C$11:$K$117,8,FALSE)="이학사선택교양",VLOOKUP(H300,폐지및신설교과목록!$C$11:$K$117,8,FALSE)="NA"),VLOOKUP(H300,폐지및신설교과목록!$C$11:$K$117,8,FALSE),"그외"))</f>
        <v>#N/A</v>
      </c>
      <c r="K300" s="9"/>
      <c r="L300" s="26"/>
      <c r="M300" s="26"/>
      <c r="N300" s="26"/>
      <c r="O300" s="26"/>
      <c r="P300" s="26"/>
      <c r="Q300" s="26"/>
      <c r="R300" s="26"/>
      <c r="S300" s="27"/>
    </row>
    <row r="301" spans="2:19" ht="13.5" x14ac:dyDescent="0.25">
      <c r="B301" s="187"/>
      <c r="C301" s="181"/>
      <c r="D301" s="147"/>
      <c r="E301" s="148"/>
      <c r="F301" s="150" t="e">
        <f>VLOOKUP(D301,폐지및신설교과목록!$C$9:$F$117,3,FALSE)</f>
        <v>#N/A</v>
      </c>
      <c r="G301" s="148"/>
      <c r="H301" s="20">
        <f t="shared" si="23"/>
        <v>0</v>
      </c>
      <c r="I301" s="135" t="e">
        <f>IF(OR(G301="R",G301="NA",G301="F"),"미취득학점",IF(OR(VLOOKUP(H301,폐지및신설교과목록!$C$9:$J$117,8,FALSE)="S",VLOOKUP(H301,폐지및신설교과목록!$C$9:$J$117,8,FALSE)="SA",VLOOKUP(H301,폐지및신설교과목록!$C$9:$J$117,8,FALSE)="A"),"전공선택",IF(OR(VLOOKUP(H301,폐지및신설교과목록!$C$11:$K$117,8,FALSE)="문학사선택교양",VLOOKUP(H301,폐지및신설교과목록!$C$11:$K$117,8,FALSE)="이학사선택교양"),"교양",IF(VLOOKUP(H301,폐지및신설교과목록!$C$9:$J$117,8,FALSE)="NA","전공필수","그외"))))</f>
        <v>#N/A</v>
      </c>
      <c r="J301" s="136" t="e">
        <f>IF(OR(G301="R",G301="NA",G301="F"),"미취득학점",IF(OR(VLOOKUP(H301,폐지및신설교과목록!$C$11:$K$117,8,FALSE)="SA",VLOOKUP(H301,폐지및신설교과목록!$C$11:$K$117,8,FALSE)="A",VLOOKUP(H301,폐지및신설교과목록!$C$11:$K$117,8,FALSE)="S",VLOOKUP(H301,폐지및신설교과목록!$C$11:$K$117,8,FALSE)="문학사선택교양",VLOOKUP(H301,폐지및신설교과목록!$C$11:$K$117,8,FALSE)="이학사선택교양",VLOOKUP(H301,폐지및신설교과목록!$C$11:$K$117,8,FALSE)="NA"),VLOOKUP(H301,폐지및신설교과목록!$C$11:$K$117,8,FALSE),"그외"))</f>
        <v>#N/A</v>
      </c>
      <c r="K301" s="9"/>
      <c r="L301" s="26"/>
      <c r="M301" s="26"/>
      <c r="N301" s="26"/>
      <c r="O301" s="26"/>
      <c r="P301" s="26"/>
      <c r="Q301" s="26"/>
      <c r="R301" s="26"/>
      <c r="S301" s="27"/>
    </row>
    <row r="302" spans="2:19" ht="13.5" x14ac:dyDescent="0.25">
      <c r="B302" s="187"/>
      <c r="C302" s="181"/>
      <c r="D302" s="147"/>
      <c r="E302" s="148"/>
      <c r="F302" s="150" t="e">
        <f>VLOOKUP(D302,폐지및신설교과목록!$C$9:$F$117,3,FALSE)</f>
        <v>#N/A</v>
      </c>
      <c r="G302" s="148"/>
      <c r="H302" s="20">
        <f t="shared" si="23"/>
        <v>0</v>
      </c>
      <c r="I302" s="135" t="e">
        <f>IF(OR(G302="R",G302="NA",G302="F"),"미취득학점",IF(OR(VLOOKUP(H302,폐지및신설교과목록!$C$9:$J$117,8,FALSE)="S",VLOOKUP(H302,폐지및신설교과목록!$C$9:$J$117,8,FALSE)="SA",VLOOKUP(H302,폐지및신설교과목록!$C$9:$J$117,8,FALSE)="A"),"전공선택",IF(OR(VLOOKUP(H302,폐지및신설교과목록!$C$11:$K$117,8,FALSE)="문학사선택교양",VLOOKUP(H302,폐지및신설교과목록!$C$11:$K$117,8,FALSE)="이학사선택교양"),"교양",IF(VLOOKUP(H302,폐지및신설교과목록!$C$9:$J$117,8,FALSE)="NA","전공필수","그외"))))</f>
        <v>#N/A</v>
      </c>
      <c r="J302" s="136" t="e">
        <f>IF(OR(G302="R",G302="NA",G302="F"),"미취득학점",IF(OR(VLOOKUP(H302,폐지및신설교과목록!$C$11:$K$117,8,FALSE)="SA",VLOOKUP(H302,폐지및신설교과목록!$C$11:$K$117,8,FALSE)="A",VLOOKUP(H302,폐지및신설교과목록!$C$11:$K$117,8,FALSE)="S",VLOOKUP(H302,폐지및신설교과목록!$C$11:$K$117,8,FALSE)="문학사선택교양",VLOOKUP(H302,폐지및신설교과목록!$C$11:$K$117,8,FALSE)="이학사선택교양",VLOOKUP(H302,폐지및신설교과목록!$C$11:$K$117,8,FALSE)="NA"),VLOOKUP(H302,폐지및신설교과목록!$C$11:$K$117,8,FALSE),"그외"))</f>
        <v>#N/A</v>
      </c>
      <c r="K302" s="9"/>
      <c r="L302" s="26"/>
      <c r="M302" s="26"/>
      <c r="N302" s="26"/>
      <c r="O302" s="26"/>
      <c r="P302" s="26"/>
      <c r="Q302" s="26"/>
      <c r="R302" s="26"/>
      <c r="S302" s="27"/>
    </row>
    <row r="303" spans="2:19" ht="13.5" x14ac:dyDescent="0.25">
      <c r="B303" s="187"/>
      <c r="C303" s="181"/>
      <c r="D303" s="147"/>
      <c r="E303" s="148"/>
      <c r="F303" s="150" t="e">
        <f>VLOOKUP(D303,폐지및신설교과목록!$C$9:$F$117,3,FALSE)</f>
        <v>#N/A</v>
      </c>
      <c r="G303" s="148"/>
      <c r="H303" s="20">
        <f t="shared" si="23"/>
        <v>0</v>
      </c>
      <c r="I303" s="135" t="e">
        <f>IF(OR(G303="R",G303="NA",G303="F"),"미취득학점",IF(OR(VLOOKUP(H303,폐지및신설교과목록!$C$9:$J$117,8,FALSE)="S",VLOOKUP(H303,폐지및신설교과목록!$C$9:$J$117,8,FALSE)="SA",VLOOKUP(H303,폐지및신설교과목록!$C$9:$J$117,8,FALSE)="A"),"전공선택",IF(OR(VLOOKUP(H303,폐지및신설교과목록!$C$11:$K$117,8,FALSE)="문학사선택교양",VLOOKUP(H303,폐지및신설교과목록!$C$11:$K$117,8,FALSE)="이학사선택교양"),"교양",IF(VLOOKUP(H303,폐지및신설교과목록!$C$9:$J$117,8,FALSE)="NA","전공필수","그외"))))</f>
        <v>#N/A</v>
      </c>
      <c r="J303" s="136" t="e">
        <f>IF(OR(G303="R",G303="NA",G303="F"),"미취득학점",IF(OR(VLOOKUP(H303,폐지및신설교과목록!$C$11:$K$117,8,FALSE)="SA",VLOOKUP(H303,폐지및신설교과목록!$C$11:$K$117,8,FALSE)="A",VLOOKUP(H303,폐지및신설교과목록!$C$11:$K$117,8,FALSE)="S",VLOOKUP(H303,폐지및신설교과목록!$C$11:$K$117,8,FALSE)="문학사선택교양",VLOOKUP(H303,폐지및신설교과목록!$C$11:$K$117,8,FALSE)="이학사선택교양",VLOOKUP(H303,폐지및신설교과목록!$C$11:$K$117,8,FALSE)="NA"),VLOOKUP(H303,폐지및신설교과목록!$C$11:$K$117,8,FALSE),"그외"))</f>
        <v>#N/A</v>
      </c>
      <c r="K303" s="9"/>
      <c r="L303" s="26"/>
      <c r="M303" s="26"/>
      <c r="N303" s="26"/>
      <c r="O303" s="26"/>
      <c r="P303" s="26"/>
      <c r="Q303" s="26"/>
      <c r="R303" s="26"/>
      <c r="S303" s="27"/>
    </row>
    <row r="304" spans="2:19" ht="13.5" x14ac:dyDescent="0.25">
      <c r="B304" s="187"/>
      <c r="C304" s="181"/>
      <c r="D304" s="147"/>
      <c r="E304" s="148"/>
      <c r="F304" s="150" t="e">
        <f>VLOOKUP(D304,폐지및신설교과목록!$C$9:$F$117,3,FALSE)</f>
        <v>#N/A</v>
      </c>
      <c r="G304" s="148"/>
      <c r="H304" s="20">
        <f t="shared" si="23"/>
        <v>0</v>
      </c>
      <c r="I304" s="135" t="e">
        <f>IF(OR(G304="R",G304="NA",G304="F"),"미취득학점",IF(OR(VLOOKUP(H304,폐지및신설교과목록!$C$9:$J$117,8,FALSE)="S",VLOOKUP(H304,폐지및신설교과목록!$C$9:$J$117,8,FALSE)="SA",VLOOKUP(H304,폐지및신설교과목록!$C$9:$J$117,8,FALSE)="A"),"전공선택",IF(OR(VLOOKUP(H304,폐지및신설교과목록!$C$11:$K$117,8,FALSE)="문학사선택교양",VLOOKUP(H304,폐지및신설교과목록!$C$11:$K$117,8,FALSE)="이학사선택교양"),"교양",IF(VLOOKUP(H304,폐지및신설교과목록!$C$9:$J$117,8,FALSE)="NA","전공필수","그외"))))</f>
        <v>#N/A</v>
      </c>
      <c r="J304" s="136" t="e">
        <f>IF(OR(G304="R",G304="NA",G304="F"),"미취득학점",IF(OR(VLOOKUP(H304,폐지및신설교과목록!$C$11:$K$117,8,FALSE)="SA",VLOOKUP(H304,폐지및신설교과목록!$C$11:$K$117,8,FALSE)="A",VLOOKUP(H304,폐지및신설교과목록!$C$11:$K$117,8,FALSE)="S",VLOOKUP(H304,폐지및신설교과목록!$C$11:$K$117,8,FALSE)="문학사선택교양",VLOOKUP(H304,폐지및신설교과목록!$C$11:$K$117,8,FALSE)="이학사선택교양",VLOOKUP(H304,폐지및신설교과목록!$C$11:$K$117,8,FALSE)="NA"),VLOOKUP(H304,폐지및신설교과목록!$C$11:$K$117,8,FALSE),"그외"))</f>
        <v>#N/A</v>
      </c>
      <c r="K304" s="9"/>
      <c r="L304" s="26"/>
      <c r="M304" s="26"/>
      <c r="N304" s="26"/>
      <c r="O304" s="26"/>
      <c r="P304" s="26"/>
      <c r="Q304" s="26"/>
      <c r="R304" s="26"/>
      <c r="S304" s="27"/>
    </row>
    <row r="305" spans="2:19" ht="13.5" x14ac:dyDescent="0.25">
      <c r="B305" s="187"/>
      <c r="C305" s="181"/>
      <c r="D305" s="147"/>
      <c r="E305" s="148"/>
      <c r="F305" s="150" t="e">
        <f>VLOOKUP(D305,폐지및신설교과목록!$C$9:$F$117,3,FALSE)</f>
        <v>#N/A</v>
      </c>
      <c r="G305" s="148"/>
      <c r="H305" s="20">
        <f t="shared" si="23"/>
        <v>0</v>
      </c>
      <c r="I305" s="135" t="e">
        <f>IF(OR(G305="R",G305="NA",G305="F"),"미취득학점",IF(OR(VLOOKUP(H305,폐지및신설교과목록!$C$9:$J$117,8,FALSE)="S",VLOOKUP(H305,폐지및신설교과목록!$C$9:$J$117,8,FALSE)="SA",VLOOKUP(H305,폐지및신설교과목록!$C$9:$J$117,8,FALSE)="A"),"전공선택",IF(OR(VLOOKUP(H305,폐지및신설교과목록!$C$11:$K$117,8,FALSE)="문학사선택교양",VLOOKUP(H305,폐지및신설교과목록!$C$11:$K$117,8,FALSE)="이학사선택교양"),"교양",IF(VLOOKUP(H305,폐지및신설교과목록!$C$9:$J$117,8,FALSE)="NA","전공필수","그외"))))</f>
        <v>#N/A</v>
      </c>
      <c r="J305" s="136" t="e">
        <f>IF(OR(G305="R",G305="NA",G305="F"),"미취득학점",IF(OR(VLOOKUP(H305,폐지및신설교과목록!$C$11:$K$117,8,FALSE)="SA",VLOOKUP(H305,폐지및신설교과목록!$C$11:$K$117,8,FALSE)="A",VLOOKUP(H305,폐지및신설교과목록!$C$11:$K$117,8,FALSE)="S",VLOOKUP(H305,폐지및신설교과목록!$C$11:$K$117,8,FALSE)="문학사선택교양",VLOOKUP(H305,폐지및신설교과목록!$C$11:$K$117,8,FALSE)="이학사선택교양",VLOOKUP(H305,폐지및신설교과목록!$C$11:$K$117,8,FALSE)="NA"),VLOOKUP(H305,폐지및신설교과목록!$C$11:$K$117,8,FALSE),"그외"))</f>
        <v>#N/A</v>
      </c>
      <c r="K305" s="9"/>
      <c r="L305" s="26"/>
      <c r="M305" s="26"/>
      <c r="N305" s="26"/>
      <c r="O305" s="26"/>
      <c r="P305" s="26"/>
      <c r="Q305" s="26"/>
      <c r="R305" s="26"/>
      <c r="S305" s="27"/>
    </row>
    <row r="306" spans="2:19" ht="13.5" x14ac:dyDescent="0.25">
      <c r="B306" s="187"/>
      <c r="C306" s="181"/>
      <c r="D306" s="147"/>
      <c r="E306" s="148"/>
      <c r="F306" s="150" t="e">
        <f>VLOOKUP(D306,폐지및신설교과목록!$C$9:$F$117,3,FALSE)</f>
        <v>#N/A</v>
      </c>
      <c r="G306" s="148"/>
      <c r="H306" s="20">
        <f t="shared" si="23"/>
        <v>0</v>
      </c>
      <c r="I306" s="135" t="e">
        <f>IF(OR(G306="R",G306="NA",G306="F"),"미취득학점",IF(OR(VLOOKUP(H306,폐지및신설교과목록!$C$9:$J$117,8,FALSE)="S",VLOOKUP(H306,폐지및신설교과목록!$C$9:$J$117,8,FALSE)="SA",VLOOKUP(H306,폐지및신설교과목록!$C$9:$J$117,8,FALSE)="A"),"전공선택",IF(OR(VLOOKUP(H306,폐지및신설교과목록!$C$11:$K$117,8,FALSE)="문학사선택교양",VLOOKUP(H306,폐지및신설교과목록!$C$11:$K$117,8,FALSE)="이학사선택교양"),"교양",IF(VLOOKUP(H306,폐지및신설교과목록!$C$9:$J$117,8,FALSE)="NA","전공필수","그외"))))</f>
        <v>#N/A</v>
      </c>
      <c r="J306" s="136" t="e">
        <f>IF(OR(G306="R",G306="NA",G306="F"),"미취득학점",IF(OR(VLOOKUP(H306,폐지및신설교과목록!$C$11:$K$117,8,FALSE)="SA",VLOOKUP(H306,폐지및신설교과목록!$C$11:$K$117,8,FALSE)="A",VLOOKUP(H306,폐지및신설교과목록!$C$11:$K$117,8,FALSE)="S",VLOOKUP(H306,폐지및신설교과목록!$C$11:$K$117,8,FALSE)="문학사선택교양",VLOOKUP(H306,폐지및신설교과목록!$C$11:$K$117,8,FALSE)="이학사선택교양",VLOOKUP(H306,폐지및신설교과목록!$C$11:$K$117,8,FALSE)="NA"),VLOOKUP(H306,폐지및신설교과목록!$C$11:$K$117,8,FALSE),"그외"))</f>
        <v>#N/A</v>
      </c>
      <c r="K306" s="9"/>
      <c r="L306" s="26"/>
      <c r="M306" s="26"/>
      <c r="N306" s="26"/>
      <c r="O306" s="26"/>
      <c r="P306" s="26"/>
      <c r="Q306" s="26"/>
      <c r="R306" s="26"/>
      <c r="S306" s="27"/>
    </row>
    <row r="307" spans="2:19" ht="13.5" x14ac:dyDescent="0.25">
      <c r="B307" s="187"/>
      <c r="C307" s="181"/>
      <c r="D307" s="147"/>
      <c r="E307" s="148"/>
      <c r="F307" s="150" t="e">
        <f>VLOOKUP(D307,폐지및신설교과목록!$C$9:$F$117,3,FALSE)</f>
        <v>#N/A</v>
      </c>
      <c r="G307" s="148"/>
      <c r="H307" s="20">
        <f t="shared" si="23"/>
        <v>0</v>
      </c>
      <c r="I307" s="135" t="e">
        <f>IF(OR(G307="R",G307="NA",G307="F"),"미취득학점",IF(OR(VLOOKUP(H307,폐지및신설교과목록!$C$9:$J$117,8,FALSE)="S",VLOOKUP(H307,폐지및신설교과목록!$C$9:$J$117,8,FALSE)="SA",VLOOKUP(H307,폐지및신설교과목록!$C$9:$J$117,8,FALSE)="A"),"전공선택",IF(OR(VLOOKUP(H307,폐지및신설교과목록!$C$11:$K$117,8,FALSE)="문학사선택교양",VLOOKUP(H307,폐지및신설교과목록!$C$11:$K$117,8,FALSE)="이학사선택교양"),"교양",IF(VLOOKUP(H307,폐지및신설교과목록!$C$9:$J$117,8,FALSE)="NA","전공필수","그외"))))</f>
        <v>#N/A</v>
      </c>
      <c r="J307" s="136" t="e">
        <f>IF(OR(G307="R",G307="NA",G307="F"),"미취득학점",IF(OR(VLOOKUP(H307,폐지및신설교과목록!$C$11:$K$117,8,FALSE)="SA",VLOOKUP(H307,폐지및신설교과목록!$C$11:$K$117,8,FALSE)="A",VLOOKUP(H307,폐지및신설교과목록!$C$11:$K$117,8,FALSE)="S",VLOOKUP(H307,폐지및신설교과목록!$C$11:$K$117,8,FALSE)="문학사선택교양",VLOOKUP(H307,폐지및신설교과목록!$C$11:$K$117,8,FALSE)="이학사선택교양",VLOOKUP(H307,폐지및신설교과목록!$C$11:$K$117,8,FALSE)="NA"),VLOOKUP(H307,폐지및신설교과목록!$C$11:$K$117,8,FALSE),"그외"))</f>
        <v>#N/A</v>
      </c>
      <c r="K307" s="9"/>
      <c r="L307" s="26"/>
      <c r="M307" s="26"/>
      <c r="N307" s="26"/>
      <c r="O307" s="26"/>
      <c r="P307" s="26"/>
      <c r="Q307" s="26"/>
      <c r="R307" s="26"/>
      <c r="S307" s="27"/>
    </row>
    <row r="308" spans="2:19" ht="13.5" x14ac:dyDescent="0.25">
      <c r="B308" s="187"/>
      <c r="C308" s="181"/>
      <c r="D308" s="147"/>
      <c r="E308" s="148"/>
      <c r="F308" s="150" t="e">
        <f>VLOOKUP(D308,폐지및신설교과목록!$C$9:$F$117,3,FALSE)</f>
        <v>#N/A</v>
      </c>
      <c r="G308" s="148"/>
      <c r="H308" s="20">
        <f t="shared" si="23"/>
        <v>0</v>
      </c>
      <c r="I308" s="135" t="e">
        <f>IF(OR(G308="R",G308="NA",G308="F"),"미취득학점",IF(OR(VLOOKUP(H308,폐지및신설교과목록!$C$9:$J$117,8,FALSE)="S",VLOOKUP(H308,폐지및신설교과목록!$C$9:$J$117,8,FALSE)="SA",VLOOKUP(H308,폐지및신설교과목록!$C$9:$J$117,8,FALSE)="A"),"전공선택",IF(OR(VLOOKUP(H308,폐지및신설교과목록!$C$11:$K$117,8,FALSE)="문학사선택교양",VLOOKUP(H308,폐지및신설교과목록!$C$11:$K$117,8,FALSE)="이학사선택교양"),"교양",IF(VLOOKUP(H308,폐지및신설교과목록!$C$9:$J$117,8,FALSE)="NA","전공필수","그외"))))</f>
        <v>#N/A</v>
      </c>
      <c r="J308" s="136" t="e">
        <f>IF(OR(G308="R",G308="NA",G308="F"),"미취득학점",IF(OR(VLOOKUP(H308,폐지및신설교과목록!$C$11:$K$117,8,FALSE)="SA",VLOOKUP(H308,폐지및신설교과목록!$C$11:$K$117,8,FALSE)="A",VLOOKUP(H308,폐지및신설교과목록!$C$11:$K$117,8,FALSE)="S",VLOOKUP(H308,폐지및신설교과목록!$C$11:$K$117,8,FALSE)="문학사선택교양",VLOOKUP(H308,폐지및신설교과목록!$C$11:$K$117,8,FALSE)="이학사선택교양",VLOOKUP(H308,폐지및신설교과목록!$C$11:$K$117,8,FALSE)="NA"),VLOOKUP(H308,폐지및신설교과목록!$C$11:$K$117,8,FALSE),"그외"))</f>
        <v>#N/A</v>
      </c>
      <c r="K308" s="9"/>
      <c r="L308" s="26"/>
      <c r="M308" s="26"/>
      <c r="N308" s="26"/>
      <c r="O308" s="26"/>
      <c r="P308" s="26"/>
      <c r="Q308" s="26"/>
      <c r="R308" s="26"/>
      <c r="S308" s="27"/>
    </row>
    <row r="309" spans="2:19" ht="13.5" x14ac:dyDescent="0.25">
      <c r="B309" s="187"/>
      <c r="C309" s="181"/>
      <c r="D309" s="147"/>
      <c r="E309" s="148"/>
      <c r="F309" s="150" t="e">
        <f>VLOOKUP(D309,폐지및신설교과목록!$C$9:$F$117,3,FALSE)</f>
        <v>#N/A</v>
      </c>
      <c r="G309" s="148"/>
      <c r="H309" s="20">
        <f t="shared" si="23"/>
        <v>0</v>
      </c>
      <c r="I309" s="135" t="e">
        <f>IF(OR(G309="R",G309="NA",G309="F"),"미취득학점",IF(OR(VLOOKUP(H309,폐지및신설교과목록!$C$9:$J$117,8,FALSE)="S",VLOOKUP(H309,폐지및신설교과목록!$C$9:$J$117,8,FALSE)="SA",VLOOKUP(H309,폐지및신설교과목록!$C$9:$J$117,8,FALSE)="A"),"전공선택",IF(OR(VLOOKUP(H309,폐지및신설교과목록!$C$11:$K$117,8,FALSE)="문학사선택교양",VLOOKUP(H309,폐지및신설교과목록!$C$11:$K$117,8,FALSE)="이학사선택교양"),"교양",IF(VLOOKUP(H309,폐지및신설교과목록!$C$9:$J$117,8,FALSE)="NA","전공필수","그외"))))</f>
        <v>#N/A</v>
      </c>
      <c r="J309" s="136" t="e">
        <f>IF(OR(G309="R",G309="NA",G309="F"),"미취득학점",IF(OR(VLOOKUP(H309,폐지및신설교과목록!$C$11:$K$117,8,FALSE)="SA",VLOOKUP(H309,폐지및신설교과목록!$C$11:$K$117,8,FALSE)="A",VLOOKUP(H309,폐지및신설교과목록!$C$11:$K$117,8,FALSE)="S",VLOOKUP(H309,폐지및신설교과목록!$C$11:$K$117,8,FALSE)="문학사선택교양",VLOOKUP(H309,폐지및신설교과목록!$C$11:$K$117,8,FALSE)="이학사선택교양",VLOOKUP(H309,폐지및신설교과목록!$C$11:$K$117,8,FALSE)="NA"),VLOOKUP(H309,폐지및신설교과목록!$C$11:$K$117,8,FALSE),"그외"))</f>
        <v>#N/A</v>
      </c>
      <c r="K309" s="9"/>
      <c r="L309" s="26"/>
      <c r="M309" s="26"/>
      <c r="N309" s="26"/>
      <c r="O309" s="26"/>
      <c r="P309" s="26"/>
      <c r="Q309" s="26"/>
      <c r="R309" s="26"/>
      <c r="S309" s="27"/>
    </row>
    <row r="310" spans="2:19" ht="13.5" x14ac:dyDescent="0.25">
      <c r="B310" s="187"/>
      <c r="C310" s="181"/>
      <c r="D310" s="147"/>
      <c r="E310" s="148"/>
      <c r="F310" s="150" t="e">
        <f>VLOOKUP(D310,폐지및신설교과목록!$C$9:$F$117,3,FALSE)</f>
        <v>#N/A</v>
      </c>
      <c r="G310" s="148"/>
      <c r="H310" s="20">
        <f t="shared" si="23"/>
        <v>0</v>
      </c>
      <c r="I310" s="135" t="e">
        <f>IF(OR(G310="R",G310="NA",G310="F"),"미취득학점",IF(OR(VLOOKUP(H310,폐지및신설교과목록!$C$9:$J$117,8,FALSE)="S",VLOOKUP(H310,폐지및신설교과목록!$C$9:$J$117,8,FALSE)="SA",VLOOKUP(H310,폐지및신설교과목록!$C$9:$J$117,8,FALSE)="A"),"전공선택",IF(OR(VLOOKUP(H310,폐지및신설교과목록!$C$11:$K$117,8,FALSE)="문학사선택교양",VLOOKUP(H310,폐지및신설교과목록!$C$11:$K$117,8,FALSE)="이학사선택교양"),"교양",IF(VLOOKUP(H310,폐지및신설교과목록!$C$9:$J$117,8,FALSE)="NA","전공필수","그외"))))</f>
        <v>#N/A</v>
      </c>
      <c r="J310" s="136" t="e">
        <f>IF(OR(G310="R",G310="NA",G310="F"),"미취득학점",IF(OR(VLOOKUP(H310,폐지및신설교과목록!$C$11:$K$117,8,FALSE)="SA",VLOOKUP(H310,폐지및신설교과목록!$C$11:$K$117,8,FALSE)="A",VLOOKUP(H310,폐지및신설교과목록!$C$11:$K$117,8,FALSE)="S",VLOOKUP(H310,폐지및신설교과목록!$C$11:$K$117,8,FALSE)="문학사선택교양",VLOOKUP(H310,폐지및신설교과목록!$C$11:$K$117,8,FALSE)="이학사선택교양",VLOOKUP(H310,폐지및신설교과목록!$C$11:$K$117,8,FALSE)="NA"),VLOOKUP(H310,폐지및신설교과목록!$C$11:$K$117,8,FALSE),"그외"))</f>
        <v>#N/A</v>
      </c>
      <c r="K310" s="9"/>
      <c r="L310" s="26"/>
      <c r="M310" s="26"/>
      <c r="N310" s="26"/>
      <c r="O310" s="26"/>
      <c r="P310" s="26"/>
      <c r="Q310" s="26"/>
      <c r="R310" s="26"/>
      <c r="S310" s="27"/>
    </row>
    <row r="311" spans="2:19" ht="14.25" thickBot="1" x14ac:dyDescent="0.3">
      <c r="B311" s="188"/>
      <c r="C311" s="182"/>
      <c r="D311" s="28" t="s">
        <v>33</v>
      </c>
      <c r="E311" s="28"/>
      <c r="F311" s="137" t="e">
        <f>SUM(F300:F310)</f>
        <v>#N/A</v>
      </c>
      <c r="G311" s="28"/>
      <c r="H311" s="29"/>
      <c r="I311" s="137"/>
      <c r="J311" s="138"/>
      <c r="K311" s="9"/>
      <c r="L311" s="26"/>
      <c r="M311" s="26"/>
      <c r="N311" s="26"/>
      <c r="O311" s="26"/>
      <c r="P311" s="26"/>
      <c r="Q311" s="26"/>
      <c r="R311" s="26"/>
      <c r="S311" s="27"/>
    </row>
    <row r="312" spans="2:19" ht="9" customHeight="1" thickBot="1" x14ac:dyDescent="0.3">
      <c r="B312" s="151"/>
      <c r="C312" s="30"/>
      <c r="D312" s="139"/>
      <c r="E312" s="139"/>
      <c r="F312" s="139"/>
      <c r="G312" s="139"/>
      <c r="H312" s="30"/>
      <c r="I312" s="139"/>
      <c r="J312" s="140"/>
      <c r="K312" s="9"/>
      <c r="L312" s="26"/>
      <c r="M312" s="26"/>
      <c r="N312" s="26"/>
      <c r="O312" s="26"/>
      <c r="P312" s="26"/>
      <c r="Q312" s="26"/>
      <c r="R312" s="26"/>
      <c r="S312" s="27"/>
    </row>
    <row r="313" spans="2:19" ht="14.25" thickBot="1" x14ac:dyDescent="0.3">
      <c r="B313" s="33" t="s">
        <v>0</v>
      </c>
      <c r="C313" s="34" t="s">
        <v>20</v>
      </c>
      <c r="D313" s="35" t="s">
        <v>21</v>
      </c>
      <c r="E313" s="36" t="s">
        <v>22</v>
      </c>
      <c r="F313" s="35" t="s">
        <v>23</v>
      </c>
      <c r="G313" s="36" t="s">
        <v>24</v>
      </c>
      <c r="H313" s="37" t="s">
        <v>34</v>
      </c>
      <c r="I313" s="38" t="s">
        <v>26</v>
      </c>
      <c r="J313" s="39" t="s">
        <v>27</v>
      </c>
      <c r="K313" s="9"/>
      <c r="L313" s="26"/>
      <c r="M313" s="26"/>
      <c r="N313" s="26"/>
      <c r="O313" s="26"/>
      <c r="P313" s="26"/>
      <c r="Q313" s="26"/>
      <c r="R313" s="26"/>
      <c r="S313" s="27"/>
    </row>
    <row r="314" spans="2:19" ht="14.25" customHeight="1" thickTop="1" x14ac:dyDescent="0.25">
      <c r="B314" s="186"/>
      <c r="C314" s="183" t="s">
        <v>38</v>
      </c>
      <c r="D314" s="145"/>
      <c r="E314" s="146"/>
      <c r="F314" s="149" t="e">
        <f>VLOOKUP(D314,폐지및신설교과목록!$C$9:$F$117,3,FALSE)</f>
        <v>#N/A</v>
      </c>
      <c r="G314" s="146"/>
      <c r="H314" s="19">
        <f t="shared" ref="H314:H318" si="24">IF(OR(D314="LIBS151",D314="LIBS152"),"LIBS150",IF(D314="MATH161","MATH221",IF(D314="MATH162","MATH222",IF(OR(D314="COSE101",D314="COSE102"),"EGRN151",D314))))</f>
        <v>0</v>
      </c>
      <c r="I314" s="133" t="e">
        <f>IF(OR(G314="NA",G314="F"),"미취득학점",IF(OR(VLOOKUP(H314,폐지및신설교과목록!$C$9:$J$117,8,FALSE)="S",VLOOKUP(H314,폐지및신설교과목록!$C$9:$J$117,8,FALSE)="SA",VLOOKUP(H314,폐지및신설교과목록!$C$9:$J$117,8,FALSE)="A"),"전공선택",IF(OR(VLOOKUP(H314,폐지및신설교과목록!$C$11:$K$117,8,FALSE)="문학사선택교양",VLOOKUP(H314,폐지및신설교과목록!$C$11:$K$117,8,FALSE)="이학사선택교양"),"교양",IF(VLOOKUP(H314,폐지및신설교과목록!$C$9:$J$117,8,FALSE)="NA","전공필수","그외"))))</f>
        <v>#N/A</v>
      </c>
      <c r="J314" s="134" t="e">
        <f>IF(OR(G314="NA",G314="F"),"미취득학점",IF(OR(VLOOKUP(H314,폐지및신설교과목록!$C$11:$K$117,8,FALSE)="SA",VLOOKUP(H314,폐지및신설교과목록!$C$11:$K$117,8,FALSE)="A",VLOOKUP(H314,폐지및신설교과목록!$C$11:$K$117,8,FALSE)="S",VLOOKUP(H314,폐지및신설교과목록!$C$11:$K$117,8,FALSE)="문학사선택교양",VLOOKUP(H314,폐지및신설교과목록!$C$11:$K$117,8,FALSE)="이학사선택교양",VLOOKUP(H314,폐지및신설교과목록!$C$11:$K$117,8,FALSE)="NA"),VLOOKUP(H314,폐지및신설교과목록!$C$11:$K$117,8,FALSE),"그외"))</f>
        <v>#N/A</v>
      </c>
      <c r="K314" s="9"/>
      <c r="L314" s="26"/>
      <c r="M314" s="26"/>
      <c r="N314" s="26"/>
      <c r="O314" s="26"/>
      <c r="P314" s="26"/>
      <c r="Q314" s="26"/>
      <c r="R314" s="26"/>
      <c r="S314" s="27"/>
    </row>
    <row r="315" spans="2:19" ht="13.5" x14ac:dyDescent="0.25">
      <c r="B315" s="187"/>
      <c r="C315" s="184"/>
      <c r="D315" s="147"/>
      <c r="E315" s="148"/>
      <c r="F315" s="150" t="e">
        <f>VLOOKUP(D315,폐지및신설교과목록!$C$9:$F$117,3,FALSE)</f>
        <v>#N/A</v>
      </c>
      <c r="G315" s="148"/>
      <c r="H315" s="20">
        <f t="shared" si="24"/>
        <v>0</v>
      </c>
      <c r="I315" s="135" t="e">
        <f>IF(OR(G315="NA",G315="F"),"미취득학점",IF(OR(VLOOKUP(H315,폐지및신설교과목록!$C$9:$J$117,8,FALSE)="S",VLOOKUP(H315,폐지및신설교과목록!$C$9:$J$117,8,FALSE)="SA",VLOOKUP(H315,폐지및신설교과목록!$C$9:$J$117,8,FALSE)="A"),"전공선택",IF(OR(VLOOKUP(H315,폐지및신설교과목록!$C$11:$K$117,8,FALSE)="문학사선택교양",VLOOKUP(H315,폐지및신설교과목록!$C$11:$K$117,8,FALSE)="이학사선택교양"),"교양",IF(VLOOKUP(H315,폐지및신설교과목록!$C$9:$J$117,8,FALSE)="NA","전공필수","그외"))))</f>
        <v>#N/A</v>
      </c>
      <c r="J315" s="136" t="e">
        <f>IF(OR(G315="NA",G315="F"),"미취득학점",IF(OR(VLOOKUP(H315,폐지및신설교과목록!$C$11:$K$117,8,FALSE)="SA",VLOOKUP(H315,폐지및신설교과목록!$C$11:$K$117,8,FALSE)="A",VLOOKUP(H315,폐지및신설교과목록!$C$11:$K$117,8,FALSE)="S",VLOOKUP(H315,폐지및신설교과목록!$C$11:$K$117,8,FALSE)="문학사선택교양",VLOOKUP(H315,폐지및신설교과목록!$C$11:$K$117,8,FALSE)="이학사선택교양",VLOOKUP(H315,폐지및신설교과목록!$C$11:$K$117,8,FALSE)="NA"),VLOOKUP(H315,폐지및신설교과목록!$C$11:$K$117,8,FALSE),"그외"))</f>
        <v>#N/A</v>
      </c>
      <c r="K315" s="9"/>
      <c r="L315" s="26"/>
      <c r="M315" s="26"/>
      <c r="N315" s="26"/>
      <c r="O315" s="26"/>
      <c r="P315" s="26"/>
      <c r="Q315" s="26"/>
      <c r="R315" s="26"/>
      <c r="S315" s="27"/>
    </row>
    <row r="316" spans="2:19" ht="13.5" x14ac:dyDescent="0.25">
      <c r="B316" s="187"/>
      <c r="C316" s="184"/>
      <c r="D316" s="147"/>
      <c r="E316" s="148"/>
      <c r="F316" s="150" t="e">
        <f>VLOOKUP(D316,폐지및신설교과목록!$C$9:$F$117,3,FALSE)</f>
        <v>#N/A</v>
      </c>
      <c r="G316" s="148"/>
      <c r="H316" s="20">
        <f t="shared" si="24"/>
        <v>0</v>
      </c>
      <c r="I316" s="135" t="e">
        <f>IF(OR(G316="NA",G316="F"),"미취득학점",IF(OR(VLOOKUP(H316,폐지및신설교과목록!$C$9:$J$117,8,FALSE)="S",VLOOKUP(H316,폐지및신설교과목록!$C$9:$J$117,8,FALSE)="SA",VLOOKUP(H316,폐지및신설교과목록!$C$9:$J$117,8,FALSE)="A"),"전공선택",IF(OR(VLOOKUP(H316,폐지및신설교과목록!$C$11:$K$117,8,FALSE)="문학사선택교양",VLOOKUP(H316,폐지및신설교과목록!$C$11:$K$117,8,FALSE)="이학사선택교양"),"교양",IF(VLOOKUP(H316,폐지및신설교과목록!$C$9:$J$117,8,FALSE)="NA","전공필수","그외"))))</f>
        <v>#N/A</v>
      </c>
      <c r="J316" s="136" t="e">
        <f>IF(OR(G316="NA",G316="F"),"미취득학점",IF(OR(VLOOKUP(H316,폐지및신설교과목록!$C$11:$K$117,8,FALSE)="SA",VLOOKUP(H316,폐지및신설교과목록!$C$11:$K$117,8,FALSE)="A",VLOOKUP(H316,폐지및신설교과목록!$C$11:$K$117,8,FALSE)="S",VLOOKUP(H316,폐지및신설교과목록!$C$11:$K$117,8,FALSE)="문학사선택교양",VLOOKUP(H316,폐지및신설교과목록!$C$11:$K$117,8,FALSE)="이학사선택교양",VLOOKUP(H316,폐지및신설교과목록!$C$11:$K$117,8,FALSE)="NA"),VLOOKUP(H316,폐지및신설교과목록!$C$11:$K$117,8,FALSE),"그외"))</f>
        <v>#N/A</v>
      </c>
      <c r="K316" s="9"/>
      <c r="L316" s="26"/>
      <c r="M316" s="26"/>
      <c r="N316" s="26"/>
      <c r="O316" s="26"/>
      <c r="P316" s="26"/>
      <c r="Q316" s="26"/>
      <c r="R316" s="26"/>
      <c r="S316" s="27"/>
    </row>
    <row r="317" spans="2:19" ht="13.5" x14ac:dyDescent="0.25">
      <c r="B317" s="187"/>
      <c r="C317" s="184"/>
      <c r="D317" s="147"/>
      <c r="E317" s="148"/>
      <c r="F317" s="150" t="e">
        <f>VLOOKUP(D317,폐지및신설교과목록!$C$9:$F$117,3,FALSE)</f>
        <v>#N/A</v>
      </c>
      <c r="G317" s="148"/>
      <c r="H317" s="20">
        <f t="shared" si="24"/>
        <v>0</v>
      </c>
      <c r="I317" s="135" t="e">
        <f>IF(OR(G317="NA",G317="F"),"미취득학점",IF(OR(VLOOKUP(H317,폐지및신설교과목록!$C$9:$J$117,8,FALSE)="S",VLOOKUP(H317,폐지및신설교과목록!$C$9:$J$117,8,FALSE)="SA",VLOOKUP(H317,폐지및신설교과목록!$C$9:$J$117,8,FALSE)="A"),"전공선택",IF(OR(VLOOKUP(H317,폐지및신설교과목록!$C$11:$K$117,8,FALSE)="문학사선택교양",VLOOKUP(H317,폐지및신설교과목록!$C$11:$K$117,8,FALSE)="이학사선택교양"),"교양",IF(VLOOKUP(H317,폐지및신설교과목록!$C$9:$J$117,8,FALSE)="NA","전공필수","그외"))))</f>
        <v>#N/A</v>
      </c>
      <c r="J317" s="136" t="e">
        <f>IF(OR(G317="NA",G317="F"),"미취득학점",IF(OR(VLOOKUP(H317,폐지및신설교과목록!$C$11:$K$117,8,FALSE)="SA",VLOOKUP(H317,폐지및신설교과목록!$C$11:$K$117,8,FALSE)="A",VLOOKUP(H317,폐지및신설교과목록!$C$11:$K$117,8,FALSE)="S",VLOOKUP(H317,폐지및신설교과목록!$C$11:$K$117,8,FALSE)="문학사선택교양",VLOOKUP(H317,폐지및신설교과목록!$C$11:$K$117,8,FALSE)="이학사선택교양",VLOOKUP(H317,폐지및신설교과목록!$C$11:$K$117,8,FALSE)="NA"),VLOOKUP(H317,폐지및신설교과목록!$C$11:$K$117,8,FALSE),"그외"))</f>
        <v>#N/A</v>
      </c>
      <c r="K317" s="9"/>
      <c r="L317" s="26"/>
      <c r="M317" s="26"/>
      <c r="N317" s="26"/>
      <c r="O317" s="26"/>
      <c r="P317" s="26"/>
      <c r="Q317" s="26"/>
      <c r="R317" s="26"/>
      <c r="S317" s="27"/>
    </row>
    <row r="318" spans="2:19" ht="13.5" x14ac:dyDescent="0.25">
      <c r="B318" s="187"/>
      <c r="C318" s="184"/>
      <c r="D318" s="147"/>
      <c r="E318" s="148"/>
      <c r="F318" s="150" t="e">
        <f>VLOOKUP(D318,폐지및신설교과목록!$C$9:$F$117,3,FALSE)</f>
        <v>#N/A</v>
      </c>
      <c r="G318" s="148"/>
      <c r="H318" s="20">
        <f t="shared" si="24"/>
        <v>0</v>
      </c>
      <c r="I318" s="135" t="e">
        <f>IF(OR(G318="NA",G318="F"),"미취득학점",IF(OR(VLOOKUP(H318,폐지및신설교과목록!$C$9:$J$117,8,FALSE)="S",VLOOKUP(H318,폐지및신설교과목록!$C$9:$J$117,8,FALSE)="SA",VLOOKUP(H318,폐지및신설교과목록!$C$9:$J$117,8,FALSE)="A"),"전공선택",IF(OR(VLOOKUP(H318,폐지및신설교과목록!$C$11:$K$117,8,FALSE)="문학사선택교양",VLOOKUP(H318,폐지및신설교과목록!$C$11:$K$117,8,FALSE)="이학사선택교양"),"교양",IF(VLOOKUP(H318,폐지및신설교과목록!$C$9:$J$117,8,FALSE)="NA","전공필수","그외"))))</f>
        <v>#N/A</v>
      </c>
      <c r="J318" s="136" t="e">
        <f>IF(OR(H318="NA",H318="F"),"미취득학점",IF(OR(VLOOKUP(I318,폐지및신설교과목록!$C$9:$J$117,8,FALSE)="S",VLOOKUP(I318,폐지및신설교과목록!$C$9:$J$117,8,FALSE)="SA",VLOOKUP(I318,폐지및신설교과목록!$C$9:$J$117,8,FALSE)="A"),"전공선택",IF(OR(VLOOKUP(I318,폐지및신설교과목록!$C$11:$K$117,8,FALSE)="문학사선택교양",VLOOKUP(I318,폐지및신설교과목록!$C$11:$K$117,8,FALSE)="이학사선택교양"),"교양",IF(VLOOKUP(I318,폐지및신설교과목록!$C$9:$J$117,8,FALSE)="NA","전공필수","그외"))))</f>
        <v>#N/A</v>
      </c>
      <c r="K318" s="9"/>
      <c r="L318" s="26"/>
      <c r="M318" s="26"/>
      <c r="N318" s="26"/>
      <c r="O318" s="26"/>
      <c r="P318" s="26"/>
      <c r="Q318" s="26"/>
      <c r="R318" s="26"/>
      <c r="S318" s="27"/>
    </row>
    <row r="319" spans="2:19" ht="14.25" thickBot="1" x14ac:dyDescent="0.3">
      <c r="B319" s="189"/>
      <c r="C319" s="190"/>
      <c r="D319" s="49" t="s">
        <v>33</v>
      </c>
      <c r="E319" s="49"/>
      <c r="F319" s="141" t="e">
        <f>SUM(F314:F318)</f>
        <v>#N/A</v>
      </c>
      <c r="G319" s="49"/>
      <c r="H319" s="50"/>
      <c r="I319" s="141"/>
      <c r="J319" s="142"/>
      <c r="K319" s="9"/>
      <c r="L319" s="26"/>
      <c r="M319" s="26"/>
      <c r="N319" s="26"/>
      <c r="O319" s="26"/>
      <c r="P319" s="26"/>
      <c r="Q319" s="26"/>
      <c r="R319" s="26"/>
      <c r="S319" s="27"/>
    </row>
    <row r="320" spans="2:19" ht="14.25" thickTop="1" x14ac:dyDescent="0.25">
      <c r="B320" s="143"/>
      <c r="C320" s="9"/>
      <c r="D320" s="143"/>
      <c r="E320" s="143"/>
      <c r="F320" s="143"/>
      <c r="G320" s="143"/>
      <c r="H320" s="9"/>
      <c r="I320" s="143"/>
      <c r="J320" s="143"/>
      <c r="K320" s="9"/>
      <c r="L320" s="26"/>
      <c r="M320" s="26"/>
      <c r="N320" s="26"/>
      <c r="O320" s="26"/>
      <c r="P320" s="26"/>
      <c r="Q320" s="26"/>
      <c r="R320" s="26"/>
      <c r="S320" s="27"/>
    </row>
    <row r="321" spans="2:19" ht="13.5" x14ac:dyDescent="0.25">
      <c r="B321" s="143"/>
      <c r="C321" s="9"/>
      <c r="D321" s="143"/>
      <c r="E321" s="143"/>
      <c r="F321" s="143"/>
      <c r="G321" s="143"/>
      <c r="H321" s="9"/>
      <c r="I321" s="143"/>
      <c r="J321" s="143"/>
      <c r="K321" s="9"/>
      <c r="L321" s="26"/>
      <c r="M321" s="26"/>
      <c r="N321" s="26"/>
      <c r="O321" s="26"/>
      <c r="P321" s="26"/>
      <c r="Q321" s="26"/>
      <c r="R321" s="26"/>
      <c r="S321" s="27"/>
    </row>
    <row r="322" spans="2:19" ht="13.5" x14ac:dyDescent="0.25">
      <c r="B322" s="143"/>
      <c r="C322" s="9"/>
      <c r="D322" s="143"/>
      <c r="E322" s="143"/>
      <c r="F322" s="143"/>
      <c r="G322" s="143"/>
      <c r="H322" s="9"/>
      <c r="I322" s="143"/>
      <c r="J322" s="143"/>
      <c r="K322" s="9"/>
      <c r="L322" s="26"/>
      <c r="M322" s="26"/>
      <c r="N322" s="26"/>
      <c r="O322" s="26"/>
      <c r="P322" s="26"/>
      <c r="Q322" s="26"/>
      <c r="R322" s="26"/>
      <c r="S322" s="27"/>
    </row>
    <row r="323" spans="2:19" ht="13.5" x14ac:dyDescent="0.25">
      <c r="B323" s="143"/>
      <c r="C323" s="9"/>
      <c r="D323" s="143"/>
      <c r="E323" s="143"/>
      <c r="F323" s="143"/>
      <c r="G323" s="143"/>
      <c r="H323" s="9"/>
      <c r="I323" s="143"/>
      <c r="J323" s="143"/>
      <c r="K323" s="9"/>
      <c r="L323" s="26"/>
      <c r="M323" s="26"/>
      <c r="N323" s="26"/>
      <c r="O323" s="26"/>
      <c r="P323" s="26"/>
      <c r="Q323" s="26"/>
      <c r="R323" s="26"/>
      <c r="S323" s="27"/>
    </row>
    <row r="324" spans="2:19" ht="13.5" x14ac:dyDescent="0.25">
      <c r="B324" s="143"/>
      <c r="C324" s="9"/>
      <c r="D324" s="143"/>
      <c r="E324" s="143"/>
      <c r="F324" s="143"/>
      <c r="G324" s="143"/>
      <c r="H324" s="9"/>
      <c r="I324" s="143"/>
      <c r="J324" s="143"/>
      <c r="K324" s="9"/>
      <c r="L324" s="26"/>
      <c r="M324" s="26"/>
      <c r="N324" s="26"/>
      <c r="O324" s="26"/>
      <c r="P324" s="26"/>
      <c r="Q324" s="26"/>
      <c r="R324" s="26"/>
      <c r="S324" s="27"/>
    </row>
    <row r="325" spans="2:19" ht="13.5" x14ac:dyDescent="0.25">
      <c r="B325" s="143"/>
      <c r="C325" s="9"/>
      <c r="D325" s="143"/>
      <c r="E325" s="143"/>
      <c r="F325" s="143"/>
      <c r="G325" s="143"/>
      <c r="H325" s="9"/>
      <c r="I325" s="143"/>
      <c r="J325" s="143"/>
      <c r="K325" s="9"/>
      <c r="L325" s="26"/>
      <c r="M325" s="26"/>
      <c r="N325" s="26"/>
      <c r="O325" s="26"/>
      <c r="P325" s="26"/>
      <c r="Q325" s="26"/>
      <c r="R325" s="26"/>
      <c r="S325" s="27"/>
    </row>
    <row r="326" spans="2:19" ht="13.5" x14ac:dyDescent="0.25">
      <c r="B326" s="143"/>
      <c r="C326" s="9"/>
      <c r="D326" s="143"/>
      <c r="E326" s="143"/>
      <c r="F326" s="143"/>
      <c r="G326" s="143"/>
      <c r="H326" s="9"/>
      <c r="I326" s="143"/>
      <c r="J326" s="143"/>
      <c r="K326" s="9"/>
      <c r="L326" s="26"/>
      <c r="M326" s="26"/>
      <c r="N326" s="26"/>
      <c r="O326" s="26"/>
      <c r="P326" s="26"/>
      <c r="Q326" s="26"/>
      <c r="R326" s="26"/>
      <c r="S326" s="27"/>
    </row>
    <row r="327" spans="2:19" ht="13.5" x14ac:dyDescent="0.25">
      <c r="B327" s="143"/>
      <c r="C327" s="9"/>
      <c r="D327" s="143"/>
      <c r="E327" s="143"/>
      <c r="F327" s="143"/>
      <c r="G327" s="143"/>
      <c r="H327" s="9"/>
      <c r="I327" s="143"/>
      <c r="J327" s="143"/>
      <c r="K327" s="9"/>
      <c r="L327" s="26"/>
      <c r="M327" s="26"/>
      <c r="N327" s="26"/>
      <c r="O327" s="26"/>
      <c r="P327" s="26"/>
      <c r="Q327" s="26"/>
      <c r="R327" s="26"/>
      <c r="S327" s="27"/>
    </row>
    <row r="328" spans="2:19" ht="13.5" x14ac:dyDescent="0.25">
      <c r="B328" s="143"/>
      <c r="C328" s="9"/>
      <c r="D328" s="143"/>
      <c r="E328" s="143"/>
      <c r="F328" s="143"/>
      <c r="G328" s="143"/>
      <c r="H328" s="9"/>
      <c r="I328" s="143"/>
      <c r="J328" s="143"/>
      <c r="K328" s="9"/>
      <c r="L328" s="26"/>
      <c r="M328" s="26"/>
      <c r="N328" s="26"/>
      <c r="O328" s="26"/>
      <c r="P328" s="26"/>
      <c r="Q328" s="26"/>
      <c r="R328" s="26"/>
      <c r="S328" s="27"/>
    </row>
    <row r="329" spans="2:19" ht="13.5" x14ac:dyDescent="0.25">
      <c r="B329" s="143"/>
      <c r="C329" s="9"/>
      <c r="D329" s="143"/>
      <c r="E329" s="143"/>
      <c r="F329" s="143"/>
      <c r="G329" s="143"/>
      <c r="H329" s="9"/>
      <c r="I329" s="143"/>
      <c r="J329" s="143"/>
      <c r="K329" s="9"/>
      <c r="L329" s="26"/>
      <c r="M329" s="26"/>
      <c r="N329" s="26"/>
      <c r="O329" s="26"/>
      <c r="P329" s="26"/>
      <c r="Q329" s="26"/>
      <c r="R329" s="26"/>
      <c r="S329" s="27"/>
    </row>
    <row r="330" spans="2:19" ht="13.5" x14ac:dyDescent="0.25">
      <c r="B330" s="143"/>
      <c r="C330" s="9"/>
      <c r="D330" s="143"/>
      <c r="E330" s="143"/>
      <c r="F330" s="143"/>
      <c r="G330" s="143"/>
      <c r="H330" s="9"/>
      <c r="I330" s="143"/>
      <c r="J330" s="143"/>
      <c r="K330" s="9"/>
      <c r="L330" s="26"/>
      <c r="M330" s="26"/>
      <c r="N330" s="26"/>
      <c r="O330" s="26"/>
      <c r="P330" s="26"/>
      <c r="Q330" s="26"/>
      <c r="R330" s="26"/>
      <c r="S330" s="27"/>
    </row>
    <row r="331" spans="2:19" ht="13.5" x14ac:dyDescent="0.25">
      <c r="B331" s="143"/>
      <c r="C331" s="9"/>
      <c r="D331" s="143"/>
      <c r="E331" s="143"/>
      <c r="F331" s="143"/>
      <c r="G331" s="143"/>
      <c r="H331" s="9"/>
      <c r="I331" s="143"/>
      <c r="J331" s="143"/>
      <c r="K331" s="9"/>
      <c r="L331" s="26"/>
      <c r="M331" s="26"/>
      <c r="N331" s="26"/>
      <c r="O331" s="26"/>
      <c r="P331" s="26"/>
      <c r="Q331" s="26"/>
      <c r="R331" s="26"/>
      <c r="S331" s="27"/>
    </row>
    <row r="332" spans="2:19" ht="13.5" x14ac:dyDescent="0.25">
      <c r="B332" s="143"/>
      <c r="C332" s="9"/>
      <c r="D332" s="143"/>
      <c r="E332" s="143"/>
      <c r="F332" s="143"/>
      <c r="G332" s="143"/>
      <c r="H332" s="9"/>
      <c r="I332" s="143"/>
      <c r="J332" s="143"/>
      <c r="K332" s="9"/>
      <c r="L332" s="26"/>
      <c r="M332" s="26"/>
      <c r="N332" s="26"/>
      <c r="O332" s="26"/>
      <c r="P332" s="26"/>
      <c r="Q332" s="26"/>
      <c r="R332" s="26"/>
      <c r="S332" s="27"/>
    </row>
    <row r="333" spans="2:19" ht="13.5" x14ac:dyDescent="0.25">
      <c r="B333" s="143"/>
      <c r="C333" s="9"/>
      <c r="D333" s="143"/>
      <c r="E333" s="143"/>
      <c r="F333" s="143"/>
      <c r="G333" s="143"/>
      <c r="H333" s="9"/>
      <c r="I333" s="143"/>
      <c r="J333" s="143"/>
      <c r="K333" s="9"/>
      <c r="L333" s="26"/>
      <c r="M333" s="26"/>
      <c r="N333" s="26"/>
      <c r="O333" s="26"/>
      <c r="P333" s="26"/>
      <c r="Q333" s="26"/>
      <c r="R333" s="26"/>
      <c r="S333" s="27"/>
    </row>
    <row r="334" spans="2:19" ht="13.5" x14ac:dyDescent="0.25">
      <c r="B334" s="143"/>
      <c r="C334" s="9"/>
      <c r="D334" s="143"/>
      <c r="E334" s="143"/>
      <c r="F334" s="143"/>
      <c r="G334" s="143"/>
      <c r="H334" s="9"/>
      <c r="I334" s="143"/>
      <c r="J334" s="143"/>
      <c r="K334" s="9"/>
      <c r="L334" s="26"/>
      <c r="M334" s="26"/>
      <c r="N334" s="26"/>
      <c r="O334" s="26"/>
      <c r="P334" s="26"/>
      <c r="Q334" s="26"/>
      <c r="R334" s="26"/>
      <c r="S334" s="27"/>
    </row>
    <row r="335" spans="2:19" ht="13.5" x14ac:dyDescent="0.25">
      <c r="B335" s="143"/>
      <c r="C335" s="9"/>
      <c r="D335" s="143"/>
      <c r="E335" s="143"/>
      <c r="F335" s="143"/>
      <c r="G335" s="143"/>
      <c r="H335" s="9"/>
      <c r="I335" s="143"/>
      <c r="J335" s="143"/>
      <c r="K335" s="9"/>
      <c r="L335" s="26"/>
      <c r="M335" s="26"/>
      <c r="N335" s="26"/>
      <c r="O335" s="26"/>
      <c r="P335" s="26"/>
      <c r="Q335" s="26"/>
      <c r="R335" s="26"/>
      <c r="S335" s="27"/>
    </row>
    <row r="336" spans="2:19" ht="13.5" x14ac:dyDescent="0.25">
      <c r="B336" s="143"/>
      <c r="C336" s="9"/>
      <c r="D336" s="143"/>
      <c r="E336" s="143"/>
      <c r="F336" s="143"/>
      <c r="G336" s="143"/>
      <c r="H336" s="9"/>
      <c r="I336" s="143"/>
      <c r="J336" s="143"/>
      <c r="K336" s="9"/>
      <c r="L336" s="26"/>
      <c r="M336" s="26"/>
      <c r="N336" s="26"/>
      <c r="O336" s="26"/>
      <c r="P336" s="26"/>
      <c r="Q336" s="26"/>
      <c r="R336" s="26"/>
      <c r="S336" s="27"/>
    </row>
    <row r="337" spans="2:19" ht="13.5" x14ac:dyDescent="0.25">
      <c r="B337" s="143"/>
      <c r="C337" s="9"/>
      <c r="D337" s="143"/>
      <c r="E337" s="143"/>
      <c r="F337" s="143"/>
      <c r="G337" s="143"/>
      <c r="H337" s="9"/>
      <c r="I337" s="143"/>
      <c r="J337" s="143"/>
      <c r="K337" s="9"/>
      <c r="L337" s="26"/>
      <c r="M337" s="26"/>
      <c r="N337" s="26"/>
      <c r="O337" s="26"/>
      <c r="P337" s="26"/>
      <c r="Q337" s="26"/>
      <c r="R337" s="26"/>
      <c r="S337" s="27"/>
    </row>
    <row r="338" spans="2:19" ht="13.5" x14ac:dyDescent="0.25">
      <c r="B338" s="143"/>
      <c r="C338" s="9"/>
      <c r="D338" s="143"/>
      <c r="E338" s="143"/>
      <c r="F338" s="143"/>
      <c r="G338" s="143"/>
      <c r="H338" s="9"/>
      <c r="I338" s="143"/>
      <c r="J338" s="143"/>
      <c r="K338" s="9"/>
      <c r="L338" s="26"/>
      <c r="M338" s="26"/>
      <c r="N338" s="26"/>
      <c r="O338" s="26"/>
      <c r="P338" s="26"/>
      <c r="Q338" s="26"/>
      <c r="R338" s="26"/>
      <c r="S338" s="27"/>
    </row>
    <row r="339" spans="2:19" ht="13.5" x14ac:dyDescent="0.25">
      <c r="B339" s="143"/>
      <c r="C339" s="9"/>
      <c r="D339" s="143"/>
      <c r="E339" s="143"/>
      <c r="F339" s="143"/>
      <c r="G339" s="143"/>
      <c r="H339" s="9"/>
      <c r="I339" s="143"/>
      <c r="J339" s="143"/>
      <c r="K339" s="9"/>
      <c r="L339" s="26"/>
      <c r="M339" s="26"/>
      <c r="N339" s="26"/>
      <c r="O339" s="26"/>
      <c r="P339" s="26"/>
      <c r="Q339" s="26"/>
      <c r="R339" s="26"/>
      <c r="S339" s="27"/>
    </row>
    <row r="340" spans="2:19" x14ac:dyDescent="0.2">
      <c r="L340" s="27"/>
      <c r="M340" s="27"/>
      <c r="N340" s="27"/>
      <c r="O340" s="27"/>
      <c r="P340" s="27"/>
      <c r="Q340" s="27"/>
      <c r="R340" s="27"/>
      <c r="S340" s="27"/>
    </row>
    <row r="341" spans="2:19" x14ac:dyDescent="0.2">
      <c r="L341" s="27"/>
      <c r="M341" s="27"/>
      <c r="N341" s="27"/>
      <c r="O341" s="27"/>
      <c r="P341" s="27"/>
      <c r="Q341" s="27"/>
      <c r="R341" s="27"/>
      <c r="S341" s="27"/>
    </row>
    <row r="342" spans="2:19" x14ac:dyDescent="0.2">
      <c r="L342" s="27"/>
      <c r="M342" s="27"/>
      <c r="N342" s="27"/>
      <c r="O342" s="27"/>
      <c r="P342" s="27"/>
      <c r="Q342" s="27"/>
      <c r="R342" s="27"/>
      <c r="S342" s="27"/>
    </row>
    <row r="343" spans="2:19" x14ac:dyDescent="0.2">
      <c r="L343" s="27"/>
      <c r="M343" s="27"/>
      <c r="N343" s="27"/>
      <c r="O343" s="27"/>
      <c r="P343" s="27"/>
      <c r="Q343" s="27"/>
      <c r="R343" s="27"/>
      <c r="S343" s="27"/>
    </row>
    <row r="344" spans="2:19" x14ac:dyDescent="0.2">
      <c r="L344" s="27"/>
      <c r="M344" s="27"/>
      <c r="N344" s="27"/>
      <c r="O344" s="27"/>
      <c r="P344" s="27"/>
      <c r="Q344" s="27"/>
      <c r="R344" s="27"/>
      <c r="S344" s="27"/>
    </row>
  </sheetData>
  <mergeCells count="60">
    <mergeCell ref="B292:B297"/>
    <mergeCell ref="C292:C297"/>
    <mergeCell ref="B300:B311"/>
    <mergeCell ref="C300:C311"/>
    <mergeCell ref="B314:B319"/>
    <mergeCell ref="C314:C319"/>
    <mergeCell ref="B256:B267"/>
    <mergeCell ref="C256:C267"/>
    <mergeCell ref="B270:B275"/>
    <mergeCell ref="C270:C275"/>
    <mergeCell ref="B278:B289"/>
    <mergeCell ref="C278:C289"/>
    <mergeCell ref="B226:B231"/>
    <mergeCell ref="C226:C231"/>
    <mergeCell ref="B234:B245"/>
    <mergeCell ref="C234:C245"/>
    <mergeCell ref="B248:B253"/>
    <mergeCell ref="C248:C253"/>
    <mergeCell ref="B190:B201"/>
    <mergeCell ref="C190:C201"/>
    <mergeCell ref="B204:B209"/>
    <mergeCell ref="C204:C209"/>
    <mergeCell ref="B212:B223"/>
    <mergeCell ref="C212:C223"/>
    <mergeCell ref="B160:B165"/>
    <mergeCell ref="C160:C165"/>
    <mergeCell ref="B168:B179"/>
    <mergeCell ref="C168:C179"/>
    <mergeCell ref="B182:B187"/>
    <mergeCell ref="C182:C187"/>
    <mergeCell ref="B124:B135"/>
    <mergeCell ref="C124:C135"/>
    <mergeCell ref="B138:B143"/>
    <mergeCell ref="C138:C143"/>
    <mergeCell ref="B146:B157"/>
    <mergeCell ref="C146:C157"/>
    <mergeCell ref="B94:B99"/>
    <mergeCell ref="C94:C99"/>
    <mergeCell ref="B102:B113"/>
    <mergeCell ref="C102:C113"/>
    <mergeCell ref="B116:B121"/>
    <mergeCell ref="C116:C121"/>
    <mergeCell ref="B58:B69"/>
    <mergeCell ref="C58:C69"/>
    <mergeCell ref="B72:B77"/>
    <mergeCell ref="C72:C77"/>
    <mergeCell ref="B80:B91"/>
    <mergeCell ref="C80:C91"/>
    <mergeCell ref="B28:B33"/>
    <mergeCell ref="C28:C33"/>
    <mergeCell ref="B36:B47"/>
    <mergeCell ref="C36:C47"/>
    <mergeCell ref="B50:B55"/>
    <mergeCell ref="C50:C55"/>
    <mergeCell ref="B11:J11"/>
    <mergeCell ref="B12:C12"/>
    <mergeCell ref="E12:G12"/>
    <mergeCell ref="I12:J12"/>
    <mergeCell ref="B14:B25"/>
    <mergeCell ref="C14:C25"/>
  </mergeCells>
  <phoneticPr fontId="2" type="noConversion"/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showGridLines="0" view="pageBreakPreview" zoomScale="115" zoomScaleNormal="115" zoomScaleSheetLayoutView="115" workbookViewId="0">
      <pane xSplit="4" ySplit="11" topLeftCell="E12" activePane="bottomRight" state="frozen"/>
      <selection activeCell="F4" sqref="F4"/>
      <selection pane="topRight" activeCell="F4" sqref="F4"/>
      <selection pane="bottomLeft" activeCell="F4" sqref="F4"/>
      <selection pane="bottomRight" activeCell="C17" sqref="C17"/>
    </sheetView>
  </sheetViews>
  <sheetFormatPr defaultRowHeight="14.25" x14ac:dyDescent="0.2"/>
  <cols>
    <col min="1" max="1" width="1.42578125" style="51" customWidth="1"/>
    <col min="2" max="2" width="13.42578125" style="51" customWidth="1"/>
    <col min="3" max="3" width="7.42578125" style="51" customWidth="1"/>
    <col min="4" max="4" width="24.85546875" style="51" customWidth="1"/>
    <col min="5" max="5" width="4.42578125" style="53" customWidth="1"/>
    <col min="6" max="7" width="7.140625" style="53" customWidth="1"/>
    <col min="8" max="8" width="26.85546875" style="51" customWidth="1"/>
    <col min="9" max="9" width="31" style="51" customWidth="1"/>
    <col min="10" max="10" width="9.28515625" style="54" customWidth="1"/>
    <col min="11" max="11" width="15" style="51" customWidth="1"/>
    <col min="12" max="16384" width="9.140625" style="51"/>
  </cols>
  <sheetData>
    <row r="1" spans="1:11" ht="21.75" customHeight="1" x14ac:dyDescent="0.2">
      <c r="B1" s="52" t="s">
        <v>57</v>
      </c>
    </row>
    <row r="2" spans="1:11" ht="6.75" customHeight="1" x14ac:dyDescent="0.2">
      <c r="A2" s="55"/>
      <c r="B2" s="55"/>
      <c r="C2" s="55"/>
      <c r="D2" s="55"/>
      <c r="E2" s="56"/>
      <c r="F2" s="56"/>
      <c r="G2" s="56"/>
      <c r="H2" s="55"/>
      <c r="I2" s="55"/>
      <c r="J2" s="57"/>
      <c r="K2" s="55"/>
    </row>
    <row r="3" spans="1:11" ht="10.5" customHeight="1" x14ac:dyDescent="0.2">
      <c r="A3" s="55"/>
      <c r="B3" s="55"/>
      <c r="C3" s="58"/>
      <c r="D3" s="59" t="s">
        <v>58</v>
      </c>
      <c r="E3" s="60"/>
      <c r="F3" s="56"/>
    </row>
    <row r="4" spans="1:11" ht="10.5" customHeight="1" x14ac:dyDescent="0.2">
      <c r="A4" s="55"/>
      <c r="B4" s="55"/>
      <c r="C4" s="61" t="s">
        <v>59</v>
      </c>
      <c r="D4" s="62" t="s">
        <v>60</v>
      </c>
      <c r="E4" s="63"/>
      <c r="F4" s="56"/>
    </row>
    <row r="5" spans="1:11" ht="10.5" customHeight="1" x14ac:dyDescent="0.2">
      <c r="A5" s="55"/>
      <c r="B5" s="55"/>
      <c r="C5" s="61" t="s">
        <v>32</v>
      </c>
      <c r="D5" s="62" t="s">
        <v>61</v>
      </c>
      <c r="E5" s="63"/>
      <c r="F5" s="56"/>
    </row>
    <row r="6" spans="1:11" ht="10.5" customHeight="1" x14ac:dyDescent="0.2">
      <c r="A6" s="55"/>
      <c r="B6" s="55"/>
      <c r="C6" s="61" t="s">
        <v>62</v>
      </c>
      <c r="D6" s="62" t="s">
        <v>63</v>
      </c>
      <c r="E6" s="63"/>
      <c r="F6" s="56"/>
      <c r="G6" s="64"/>
      <c r="H6" s="65"/>
    </row>
    <row r="7" spans="1:11" ht="10.5" customHeight="1" x14ac:dyDescent="0.2">
      <c r="A7" s="55"/>
      <c r="B7" s="55"/>
      <c r="C7" s="66" t="s">
        <v>64</v>
      </c>
      <c r="D7" s="67" t="s">
        <v>65</v>
      </c>
      <c r="E7" s="68"/>
      <c r="F7" s="56"/>
      <c r="G7" s="56"/>
      <c r="H7" s="55"/>
    </row>
    <row r="8" spans="1:11" ht="6" customHeight="1" thickBot="1" x14ac:dyDescent="0.25">
      <c r="A8" s="55"/>
      <c r="B8" s="55"/>
      <c r="C8" s="55"/>
      <c r="D8" s="55"/>
      <c r="E8" s="56"/>
      <c r="F8" s="56"/>
      <c r="G8" s="56"/>
      <c r="H8" s="55"/>
      <c r="I8" s="55"/>
      <c r="J8" s="57"/>
      <c r="K8" s="55"/>
    </row>
    <row r="9" spans="1:11" s="70" customFormat="1" ht="11.25" customHeight="1" x14ac:dyDescent="0.2">
      <c r="A9" s="69"/>
      <c r="B9" s="199" t="s">
        <v>66</v>
      </c>
      <c r="C9" s="191" t="s">
        <v>6</v>
      </c>
      <c r="D9" s="191" t="s">
        <v>67</v>
      </c>
      <c r="E9" s="191" t="s">
        <v>8</v>
      </c>
      <c r="F9" s="191" t="s">
        <v>68</v>
      </c>
      <c r="G9" s="191" t="s">
        <v>69</v>
      </c>
      <c r="H9" s="191" t="s">
        <v>70</v>
      </c>
      <c r="I9" s="193" t="s">
        <v>71</v>
      </c>
      <c r="J9" s="195" t="s">
        <v>72</v>
      </c>
      <c r="K9" s="197" t="s">
        <v>73</v>
      </c>
    </row>
    <row r="10" spans="1:11" s="70" customFormat="1" ht="11.25" customHeight="1" x14ac:dyDescent="0.2">
      <c r="A10" s="69"/>
      <c r="B10" s="200"/>
      <c r="C10" s="192"/>
      <c r="D10" s="192"/>
      <c r="E10" s="201"/>
      <c r="F10" s="192"/>
      <c r="G10" s="192"/>
      <c r="H10" s="192"/>
      <c r="I10" s="194"/>
      <c r="J10" s="196"/>
      <c r="K10" s="198"/>
    </row>
    <row r="11" spans="1:11" s="79" customFormat="1" ht="6" customHeight="1" thickBot="1" x14ac:dyDescent="0.25">
      <c r="A11" s="71"/>
      <c r="B11" s="72"/>
      <c r="C11" s="73"/>
      <c r="D11" s="73"/>
      <c r="E11" s="74"/>
      <c r="F11" s="75"/>
      <c r="G11" s="73"/>
      <c r="H11" s="73"/>
      <c r="I11" s="76"/>
      <c r="J11" s="77"/>
      <c r="K11" s="78"/>
    </row>
    <row r="12" spans="1:11" x14ac:dyDescent="0.2">
      <c r="A12" s="55"/>
      <c r="B12" s="80" t="s">
        <v>74</v>
      </c>
      <c r="C12" s="81" t="s">
        <v>75</v>
      </c>
      <c r="D12" s="81" t="s">
        <v>76</v>
      </c>
      <c r="E12" s="81">
        <v>3</v>
      </c>
      <c r="F12" s="81">
        <v>1</v>
      </c>
      <c r="G12" s="81" t="s">
        <v>77</v>
      </c>
      <c r="H12" s="81"/>
      <c r="I12" s="82" t="s">
        <v>78</v>
      </c>
      <c r="J12" s="83" t="s">
        <v>16</v>
      </c>
      <c r="K12" s="84"/>
    </row>
    <row r="13" spans="1:11" x14ac:dyDescent="0.2">
      <c r="A13" s="55"/>
      <c r="B13" s="85" t="s">
        <v>79</v>
      </c>
      <c r="C13" s="86" t="s">
        <v>80</v>
      </c>
      <c r="D13" s="86" t="s">
        <v>81</v>
      </c>
      <c r="E13" s="86">
        <v>3</v>
      </c>
      <c r="F13" s="86">
        <v>1</v>
      </c>
      <c r="G13" s="86" t="s">
        <v>28</v>
      </c>
      <c r="H13" s="86"/>
      <c r="I13" s="87" t="s">
        <v>78</v>
      </c>
      <c r="J13" s="88" t="s">
        <v>79</v>
      </c>
      <c r="K13" s="89"/>
    </row>
    <row r="14" spans="1:11" x14ac:dyDescent="0.2">
      <c r="A14" s="55"/>
      <c r="B14" s="85" t="s">
        <v>79</v>
      </c>
      <c r="C14" s="86" t="s">
        <v>82</v>
      </c>
      <c r="D14" s="86" t="s">
        <v>83</v>
      </c>
      <c r="E14" s="86">
        <v>3</v>
      </c>
      <c r="F14" s="86">
        <v>1</v>
      </c>
      <c r="G14" s="86" t="s">
        <v>49</v>
      </c>
      <c r="H14" s="86"/>
      <c r="I14" s="87" t="s">
        <v>78</v>
      </c>
      <c r="J14" s="88" t="s">
        <v>79</v>
      </c>
      <c r="K14" s="89"/>
    </row>
    <row r="15" spans="1:11" ht="3.75" customHeight="1" x14ac:dyDescent="0.2">
      <c r="A15" s="55"/>
      <c r="B15" s="90"/>
      <c r="C15" s="91"/>
      <c r="D15" s="91"/>
      <c r="E15" s="91"/>
      <c r="F15" s="91"/>
      <c r="G15" s="91"/>
      <c r="H15" s="91"/>
      <c r="I15" s="92"/>
      <c r="J15" s="93"/>
      <c r="K15" s="94"/>
    </row>
    <row r="16" spans="1:11" s="54" customFormat="1" ht="14.25" customHeight="1" x14ac:dyDescent="0.2">
      <c r="A16" s="57"/>
      <c r="B16" s="95" t="s">
        <v>84</v>
      </c>
      <c r="C16" s="96" t="s">
        <v>85</v>
      </c>
      <c r="D16" s="96" t="s">
        <v>86</v>
      </c>
      <c r="E16" s="96">
        <v>3</v>
      </c>
      <c r="F16" s="96">
        <v>1</v>
      </c>
      <c r="G16" s="96" t="s">
        <v>87</v>
      </c>
      <c r="H16" s="96"/>
      <c r="I16" s="87" t="s">
        <v>78</v>
      </c>
      <c r="J16" s="88" t="s">
        <v>88</v>
      </c>
      <c r="K16" s="97" t="s">
        <v>89</v>
      </c>
    </row>
    <row r="17" spans="1:11" s="54" customFormat="1" ht="14.25" customHeight="1" x14ac:dyDescent="0.2">
      <c r="A17" s="57"/>
      <c r="B17" s="98" t="s">
        <v>84</v>
      </c>
      <c r="C17" s="99" t="s">
        <v>90</v>
      </c>
      <c r="D17" s="99" t="s">
        <v>91</v>
      </c>
      <c r="E17" s="99">
        <v>3</v>
      </c>
      <c r="F17" s="99">
        <v>1</v>
      </c>
      <c r="G17" s="99" t="s">
        <v>87</v>
      </c>
      <c r="H17" s="99"/>
      <c r="I17" s="87" t="s">
        <v>78</v>
      </c>
      <c r="J17" s="88" t="s">
        <v>88</v>
      </c>
      <c r="K17" s="97" t="s">
        <v>89</v>
      </c>
    </row>
    <row r="18" spans="1:11" s="54" customFormat="1" ht="14.25" customHeight="1" x14ac:dyDescent="0.2">
      <c r="A18" s="57"/>
      <c r="B18" s="98" t="s">
        <v>92</v>
      </c>
      <c r="C18" s="99" t="s">
        <v>93</v>
      </c>
      <c r="D18" s="99" t="s">
        <v>94</v>
      </c>
      <c r="E18" s="99">
        <v>1</v>
      </c>
      <c r="F18" s="99">
        <v>1</v>
      </c>
      <c r="G18" s="99" t="s">
        <v>87</v>
      </c>
      <c r="H18" s="99"/>
      <c r="I18" s="87" t="s">
        <v>78</v>
      </c>
      <c r="J18" s="88" t="s">
        <v>95</v>
      </c>
      <c r="K18" s="97" t="s">
        <v>89</v>
      </c>
    </row>
    <row r="19" spans="1:11" s="54" customFormat="1" ht="14.25" customHeight="1" x14ac:dyDescent="0.2">
      <c r="A19" s="57"/>
      <c r="B19" s="98" t="s">
        <v>84</v>
      </c>
      <c r="C19" s="99" t="s">
        <v>96</v>
      </c>
      <c r="D19" s="99" t="s">
        <v>97</v>
      </c>
      <c r="E19" s="99">
        <v>3</v>
      </c>
      <c r="F19" s="99">
        <v>1</v>
      </c>
      <c r="G19" s="99" t="s">
        <v>87</v>
      </c>
      <c r="H19" s="99"/>
      <c r="I19" s="87" t="s">
        <v>78</v>
      </c>
      <c r="J19" s="88" t="s">
        <v>88</v>
      </c>
      <c r="K19" s="97" t="s">
        <v>89</v>
      </c>
    </row>
    <row r="20" spans="1:11" s="54" customFormat="1" ht="14.25" customHeight="1" x14ac:dyDescent="0.2">
      <c r="A20" s="57"/>
      <c r="B20" s="98" t="s">
        <v>98</v>
      </c>
      <c r="C20" s="99" t="s">
        <v>99</v>
      </c>
      <c r="D20" s="99" t="s">
        <v>100</v>
      </c>
      <c r="E20" s="99">
        <v>3</v>
      </c>
      <c r="F20" s="99">
        <v>2</v>
      </c>
      <c r="G20" s="99" t="s">
        <v>101</v>
      </c>
      <c r="H20" s="99" t="s">
        <v>102</v>
      </c>
      <c r="I20" s="87" t="s">
        <v>78</v>
      </c>
      <c r="J20" s="88" t="s">
        <v>103</v>
      </c>
      <c r="K20" s="97" t="s">
        <v>104</v>
      </c>
    </row>
    <row r="21" spans="1:11" s="54" customFormat="1" ht="14.25" customHeight="1" x14ac:dyDescent="0.2">
      <c r="A21" s="57"/>
      <c r="B21" s="98" t="s">
        <v>98</v>
      </c>
      <c r="C21" s="99" t="s">
        <v>105</v>
      </c>
      <c r="D21" s="99" t="s">
        <v>106</v>
      </c>
      <c r="E21" s="99">
        <v>3</v>
      </c>
      <c r="F21" s="99">
        <v>1</v>
      </c>
      <c r="G21" s="99" t="s">
        <v>107</v>
      </c>
      <c r="H21" s="99"/>
      <c r="I21" s="87" t="s">
        <v>78</v>
      </c>
      <c r="J21" s="88" t="s">
        <v>108</v>
      </c>
      <c r="K21" s="97" t="s">
        <v>109</v>
      </c>
    </row>
    <row r="22" spans="1:11" s="54" customFormat="1" ht="14.25" customHeight="1" x14ac:dyDescent="0.2">
      <c r="A22" s="57"/>
      <c r="B22" s="98" t="s">
        <v>110</v>
      </c>
      <c r="C22" s="99" t="s">
        <v>111</v>
      </c>
      <c r="D22" s="99" t="s">
        <v>112</v>
      </c>
      <c r="E22" s="99">
        <v>3</v>
      </c>
      <c r="F22" s="99">
        <v>2</v>
      </c>
      <c r="G22" s="99" t="s">
        <v>107</v>
      </c>
      <c r="H22" s="99" t="s">
        <v>102</v>
      </c>
      <c r="I22" s="87" t="s">
        <v>78</v>
      </c>
      <c r="J22" s="88" t="s">
        <v>103</v>
      </c>
      <c r="K22" s="97" t="s">
        <v>89</v>
      </c>
    </row>
    <row r="23" spans="1:11" s="54" customFormat="1" ht="14.25" customHeight="1" x14ac:dyDescent="0.2">
      <c r="A23" s="57"/>
      <c r="B23" s="98" t="s">
        <v>113</v>
      </c>
      <c r="C23" s="99" t="s">
        <v>114</v>
      </c>
      <c r="D23" s="99" t="s">
        <v>115</v>
      </c>
      <c r="E23" s="99">
        <v>3</v>
      </c>
      <c r="F23" s="99">
        <v>2</v>
      </c>
      <c r="G23" s="99" t="s">
        <v>101</v>
      </c>
      <c r="H23" s="99" t="s">
        <v>102</v>
      </c>
      <c r="I23" s="87" t="s">
        <v>78</v>
      </c>
      <c r="J23" s="88" t="s">
        <v>103</v>
      </c>
      <c r="K23" s="97" t="s">
        <v>89</v>
      </c>
    </row>
    <row r="24" spans="1:11" s="54" customFormat="1" ht="14.25" customHeight="1" x14ac:dyDescent="0.2">
      <c r="A24" s="57"/>
      <c r="B24" s="100" t="s">
        <v>113</v>
      </c>
      <c r="C24" s="101" t="s">
        <v>116</v>
      </c>
      <c r="D24" s="102" t="s">
        <v>117</v>
      </c>
      <c r="E24" s="102">
        <v>1.5</v>
      </c>
      <c r="F24" s="101">
        <v>2</v>
      </c>
      <c r="G24" s="101" t="s">
        <v>101</v>
      </c>
      <c r="H24" s="101" t="s">
        <v>118</v>
      </c>
      <c r="I24" s="103" t="s">
        <v>119</v>
      </c>
      <c r="J24" s="88" t="s">
        <v>103</v>
      </c>
      <c r="K24" s="97" t="s">
        <v>104</v>
      </c>
    </row>
    <row r="25" spans="1:11" s="54" customFormat="1" ht="14.25" customHeight="1" x14ac:dyDescent="0.2">
      <c r="A25" s="57"/>
      <c r="B25" s="98" t="s">
        <v>98</v>
      </c>
      <c r="C25" s="99" t="s">
        <v>120</v>
      </c>
      <c r="D25" s="99" t="s">
        <v>121</v>
      </c>
      <c r="E25" s="99">
        <v>3</v>
      </c>
      <c r="F25" s="99">
        <v>2</v>
      </c>
      <c r="G25" s="99" t="s">
        <v>101</v>
      </c>
      <c r="H25" s="99" t="s">
        <v>102</v>
      </c>
      <c r="I25" s="87" t="s">
        <v>122</v>
      </c>
      <c r="J25" s="88" t="s">
        <v>123</v>
      </c>
      <c r="K25" s="97" t="s">
        <v>124</v>
      </c>
    </row>
    <row r="26" spans="1:11" s="54" customFormat="1" ht="14.25" customHeight="1" x14ac:dyDescent="0.2">
      <c r="A26" s="57"/>
      <c r="B26" s="98" t="s">
        <v>113</v>
      </c>
      <c r="C26" s="99" t="s">
        <v>125</v>
      </c>
      <c r="D26" s="99" t="s">
        <v>126</v>
      </c>
      <c r="E26" s="99">
        <v>3</v>
      </c>
      <c r="F26" s="99">
        <v>2</v>
      </c>
      <c r="G26" s="99" t="s">
        <v>107</v>
      </c>
      <c r="H26" s="99" t="s">
        <v>102</v>
      </c>
      <c r="I26" s="87" t="s">
        <v>122</v>
      </c>
      <c r="J26" s="88" t="s">
        <v>103</v>
      </c>
      <c r="K26" s="97" t="s">
        <v>89</v>
      </c>
    </row>
    <row r="27" spans="1:11" s="54" customFormat="1" ht="14.25" customHeight="1" x14ac:dyDescent="0.2">
      <c r="A27" s="57"/>
      <c r="B27" s="98" t="s">
        <v>113</v>
      </c>
      <c r="C27" s="99" t="s">
        <v>127</v>
      </c>
      <c r="D27" s="99" t="s">
        <v>128</v>
      </c>
      <c r="E27" s="99">
        <v>3</v>
      </c>
      <c r="F27" s="99">
        <v>2</v>
      </c>
      <c r="G27" s="99" t="s">
        <v>101</v>
      </c>
      <c r="H27" s="99" t="s">
        <v>102</v>
      </c>
      <c r="I27" s="87" t="s">
        <v>122</v>
      </c>
      <c r="J27" s="88" t="s">
        <v>123</v>
      </c>
      <c r="K27" s="97" t="s">
        <v>109</v>
      </c>
    </row>
    <row r="28" spans="1:11" s="54" customFormat="1" ht="14.25" customHeight="1" x14ac:dyDescent="0.2">
      <c r="A28" s="57"/>
      <c r="B28" s="98" t="s">
        <v>113</v>
      </c>
      <c r="C28" s="99" t="s">
        <v>129</v>
      </c>
      <c r="D28" s="99" t="s">
        <v>130</v>
      </c>
      <c r="E28" s="99">
        <v>3</v>
      </c>
      <c r="F28" s="99">
        <v>2</v>
      </c>
      <c r="G28" s="99" t="s">
        <v>101</v>
      </c>
      <c r="H28" s="99" t="s">
        <v>102</v>
      </c>
      <c r="I28" s="87" t="s">
        <v>78</v>
      </c>
      <c r="J28" s="88" t="s">
        <v>123</v>
      </c>
      <c r="K28" s="97" t="s">
        <v>131</v>
      </c>
    </row>
    <row r="29" spans="1:11" s="54" customFormat="1" ht="14.25" customHeight="1" x14ac:dyDescent="0.2">
      <c r="A29" s="57"/>
      <c r="B29" s="98" t="s">
        <v>113</v>
      </c>
      <c r="C29" s="99" t="s">
        <v>132</v>
      </c>
      <c r="D29" s="99" t="s">
        <v>133</v>
      </c>
      <c r="E29" s="99">
        <v>3</v>
      </c>
      <c r="F29" s="99">
        <v>2</v>
      </c>
      <c r="G29" s="99" t="s">
        <v>37</v>
      </c>
      <c r="H29" s="99" t="s">
        <v>102</v>
      </c>
      <c r="I29" s="87" t="s">
        <v>78</v>
      </c>
      <c r="J29" s="88" t="s">
        <v>123</v>
      </c>
      <c r="K29" s="97" t="s">
        <v>134</v>
      </c>
    </row>
    <row r="30" spans="1:11" s="54" customFormat="1" ht="14.25" customHeight="1" x14ac:dyDescent="0.2">
      <c r="A30" s="57"/>
      <c r="B30" s="98" t="s">
        <v>98</v>
      </c>
      <c r="C30" s="99" t="s">
        <v>135</v>
      </c>
      <c r="D30" s="99" t="s">
        <v>136</v>
      </c>
      <c r="E30" s="99">
        <v>3</v>
      </c>
      <c r="F30" s="99">
        <v>2</v>
      </c>
      <c r="G30" s="99" t="s">
        <v>101</v>
      </c>
      <c r="H30" s="99" t="s">
        <v>102</v>
      </c>
      <c r="I30" s="87" t="s">
        <v>78</v>
      </c>
      <c r="J30" s="88" t="s">
        <v>103</v>
      </c>
      <c r="K30" s="97" t="s">
        <v>104</v>
      </c>
    </row>
    <row r="31" spans="1:11" s="54" customFormat="1" ht="14.25" customHeight="1" x14ac:dyDescent="0.2">
      <c r="A31" s="57"/>
      <c r="B31" s="98" t="s">
        <v>110</v>
      </c>
      <c r="C31" s="99" t="s">
        <v>137</v>
      </c>
      <c r="D31" s="99" t="s">
        <v>138</v>
      </c>
      <c r="E31" s="99">
        <v>3</v>
      </c>
      <c r="F31" s="99">
        <v>2</v>
      </c>
      <c r="G31" s="99" t="s">
        <v>101</v>
      </c>
      <c r="H31" s="99" t="s">
        <v>102</v>
      </c>
      <c r="I31" s="87" t="s">
        <v>78</v>
      </c>
      <c r="J31" s="88" t="s">
        <v>123</v>
      </c>
      <c r="K31" s="97" t="s">
        <v>89</v>
      </c>
    </row>
    <row r="32" spans="1:11" s="54" customFormat="1" ht="14.25" customHeight="1" x14ac:dyDescent="0.2">
      <c r="A32" s="57"/>
      <c r="B32" s="98" t="s">
        <v>110</v>
      </c>
      <c r="C32" s="99" t="s">
        <v>139</v>
      </c>
      <c r="D32" s="99" t="s">
        <v>140</v>
      </c>
      <c r="E32" s="99">
        <v>3</v>
      </c>
      <c r="F32" s="99">
        <v>2</v>
      </c>
      <c r="G32" s="99" t="s">
        <v>101</v>
      </c>
      <c r="H32" s="99" t="s">
        <v>102</v>
      </c>
      <c r="I32" s="87" t="s">
        <v>122</v>
      </c>
      <c r="J32" s="88" t="s">
        <v>123</v>
      </c>
      <c r="K32" s="97" t="s">
        <v>134</v>
      </c>
    </row>
    <row r="33" spans="1:11" s="54" customFormat="1" ht="14.25" customHeight="1" x14ac:dyDescent="0.2">
      <c r="A33" s="57"/>
      <c r="B33" s="100" t="s">
        <v>113</v>
      </c>
      <c r="C33" s="101" t="s">
        <v>141</v>
      </c>
      <c r="D33" s="102" t="s">
        <v>142</v>
      </c>
      <c r="E33" s="102">
        <v>1.5</v>
      </c>
      <c r="F33" s="101">
        <v>2</v>
      </c>
      <c r="G33" s="101" t="s">
        <v>101</v>
      </c>
      <c r="H33" s="101" t="s">
        <v>143</v>
      </c>
      <c r="I33" s="103" t="s">
        <v>144</v>
      </c>
      <c r="J33" s="88" t="s">
        <v>103</v>
      </c>
      <c r="K33" s="97" t="s">
        <v>104</v>
      </c>
    </row>
    <row r="34" spans="1:11" s="54" customFormat="1" ht="14.25" customHeight="1" x14ac:dyDescent="0.2">
      <c r="A34" s="57"/>
      <c r="B34" s="100" t="s">
        <v>113</v>
      </c>
      <c r="C34" s="101" t="s">
        <v>145</v>
      </c>
      <c r="D34" s="102" t="s">
        <v>146</v>
      </c>
      <c r="E34" s="102">
        <v>1.5</v>
      </c>
      <c r="F34" s="101">
        <v>3</v>
      </c>
      <c r="G34" s="101" t="s">
        <v>101</v>
      </c>
      <c r="H34" s="101" t="s">
        <v>147</v>
      </c>
      <c r="I34" s="103" t="s">
        <v>148</v>
      </c>
      <c r="J34" s="88" t="s">
        <v>123</v>
      </c>
      <c r="K34" s="97" t="s">
        <v>149</v>
      </c>
    </row>
    <row r="35" spans="1:11" s="54" customFormat="1" ht="14.25" customHeight="1" x14ac:dyDescent="0.2">
      <c r="A35" s="57"/>
      <c r="B35" s="100" t="s">
        <v>113</v>
      </c>
      <c r="C35" s="101" t="s">
        <v>150</v>
      </c>
      <c r="D35" s="102" t="s">
        <v>151</v>
      </c>
      <c r="E35" s="102">
        <v>1.5</v>
      </c>
      <c r="F35" s="101">
        <v>3</v>
      </c>
      <c r="G35" s="101" t="s">
        <v>101</v>
      </c>
      <c r="H35" s="101"/>
      <c r="I35" s="103" t="s">
        <v>119</v>
      </c>
      <c r="J35" s="88" t="s">
        <v>103</v>
      </c>
      <c r="K35" s="97" t="s">
        <v>109</v>
      </c>
    </row>
    <row r="36" spans="1:11" s="54" customFormat="1" ht="14.25" customHeight="1" x14ac:dyDescent="0.2">
      <c r="A36" s="57"/>
      <c r="B36" s="100" t="s">
        <v>113</v>
      </c>
      <c r="C36" s="101" t="s">
        <v>152</v>
      </c>
      <c r="D36" s="102" t="s">
        <v>153</v>
      </c>
      <c r="E36" s="102">
        <v>1.5</v>
      </c>
      <c r="F36" s="101">
        <v>3</v>
      </c>
      <c r="G36" s="101" t="s">
        <v>107</v>
      </c>
      <c r="H36" s="101" t="s">
        <v>154</v>
      </c>
      <c r="I36" s="103" t="s">
        <v>155</v>
      </c>
      <c r="J36" s="88" t="s">
        <v>103</v>
      </c>
      <c r="K36" s="97" t="s">
        <v>89</v>
      </c>
    </row>
    <row r="37" spans="1:11" s="54" customFormat="1" ht="14.25" customHeight="1" x14ac:dyDescent="0.2">
      <c r="A37" s="57"/>
      <c r="B37" s="98" t="s">
        <v>156</v>
      </c>
      <c r="C37" s="99" t="s">
        <v>157</v>
      </c>
      <c r="D37" s="99" t="s">
        <v>158</v>
      </c>
      <c r="E37" s="99">
        <v>3</v>
      </c>
      <c r="F37" s="99">
        <v>3</v>
      </c>
      <c r="G37" s="99" t="s">
        <v>107</v>
      </c>
      <c r="H37" s="99" t="s">
        <v>102</v>
      </c>
      <c r="I37" s="87" t="s">
        <v>159</v>
      </c>
      <c r="J37" s="88" t="s">
        <v>103</v>
      </c>
      <c r="K37" s="97" t="s">
        <v>89</v>
      </c>
    </row>
    <row r="38" spans="1:11" s="54" customFormat="1" ht="14.25" customHeight="1" x14ac:dyDescent="0.2">
      <c r="A38" s="57"/>
      <c r="B38" s="98" t="s">
        <v>113</v>
      </c>
      <c r="C38" s="99" t="s">
        <v>160</v>
      </c>
      <c r="D38" s="99" t="s">
        <v>161</v>
      </c>
      <c r="E38" s="99">
        <v>3</v>
      </c>
      <c r="F38" s="99">
        <v>3</v>
      </c>
      <c r="G38" s="99" t="s">
        <v>107</v>
      </c>
      <c r="H38" s="99" t="s">
        <v>102</v>
      </c>
      <c r="I38" s="87" t="s">
        <v>122</v>
      </c>
      <c r="J38" s="88" t="s">
        <v>103</v>
      </c>
      <c r="K38" s="97" t="s">
        <v>89</v>
      </c>
    </row>
    <row r="39" spans="1:11" s="54" customFormat="1" ht="14.25" customHeight="1" x14ac:dyDescent="0.2">
      <c r="A39" s="57"/>
      <c r="B39" s="98" t="s">
        <v>113</v>
      </c>
      <c r="C39" s="99" t="s">
        <v>162</v>
      </c>
      <c r="D39" s="99" t="s">
        <v>163</v>
      </c>
      <c r="E39" s="99">
        <v>3</v>
      </c>
      <c r="F39" s="99">
        <v>3</v>
      </c>
      <c r="G39" s="99" t="s">
        <v>107</v>
      </c>
      <c r="H39" s="99" t="s">
        <v>164</v>
      </c>
      <c r="I39" s="87" t="s">
        <v>78</v>
      </c>
      <c r="J39" s="88" t="s">
        <v>108</v>
      </c>
      <c r="K39" s="97" t="s">
        <v>89</v>
      </c>
    </row>
    <row r="40" spans="1:11" s="54" customFormat="1" ht="14.25" customHeight="1" x14ac:dyDescent="0.2">
      <c r="A40" s="57"/>
      <c r="B40" s="98" t="s">
        <v>113</v>
      </c>
      <c r="C40" s="99" t="s">
        <v>165</v>
      </c>
      <c r="D40" s="99" t="s">
        <v>166</v>
      </c>
      <c r="E40" s="99">
        <v>3</v>
      </c>
      <c r="F40" s="99">
        <v>2</v>
      </c>
      <c r="G40" s="99" t="s">
        <v>101</v>
      </c>
      <c r="H40" s="99" t="s">
        <v>102</v>
      </c>
      <c r="I40" s="87" t="s">
        <v>78</v>
      </c>
      <c r="J40" s="88" t="s">
        <v>123</v>
      </c>
      <c r="K40" s="97" t="s">
        <v>124</v>
      </c>
    </row>
    <row r="41" spans="1:11" s="54" customFormat="1" ht="14.25" customHeight="1" x14ac:dyDescent="0.2">
      <c r="A41" s="57"/>
      <c r="B41" s="100" t="s">
        <v>113</v>
      </c>
      <c r="C41" s="101" t="s">
        <v>167</v>
      </c>
      <c r="D41" s="102" t="s">
        <v>168</v>
      </c>
      <c r="E41" s="102">
        <v>1.5</v>
      </c>
      <c r="F41" s="101">
        <v>3</v>
      </c>
      <c r="G41" s="101" t="s">
        <v>107</v>
      </c>
      <c r="H41" s="101"/>
      <c r="I41" s="103" t="s">
        <v>169</v>
      </c>
      <c r="J41" s="88" t="s">
        <v>123</v>
      </c>
      <c r="K41" s="97" t="s">
        <v>89</v>
      </c>
    </row>
    <row r="42" spans="1:11" s="54" customFormat="1" ht="14.25" customHeight="1" x14ac:dyDescent="0.2">
      <c r="A42" s="57"/>
      <c r="B42" s="100" t="s">
        <v>113</v>
      </c>
      <c r="C42" s="101" t="s">
        <v>170</v>
      </c>
      <c r="D42" s="102" t="s">
        <v>171</v>
      </c>
      <c r="E42" s="102">
        <v>3</v>
      </c>
      <c r="F42" s="101">
        <v>3</v>
      </c>
      <c r="G42" s="101" t="s">
        <v>101</v>
      </c>
      <c r="H42" s="101" t="s">
        <v>172</v>
      </c>
      <c r="I42" s="103" t="s">
        <v>119</v>
      </c>
      <c r="J42" s="88" t="s">
        <v>103</v>
      </c>
      <c r="K42" s="97" t="s">
        <v>149</v>
      </c>
    </row>
    <row r="43" spans="1:11" s="54" customFormat="1" ht="14.25" customHeight="1" x14ac:dyDescent="0.2">
      <c r="A43" s="57"/>
      <c r="B43" s="100" t="s">
        <v>113</v>
      </c>
      <c r="C43" s="101" t="s">
        <v>173</v>
      </c>
      <c r="D43" s="102" t="s">
        <v>174</v>
      </c>
      <c r="E43" s="102">
        <v>1.5</v>
      </c>
      <c r="F43" s="101">
        <v>3</v>
      </c>
      <c r="G43" s="101" t="s">
        <v>37</v>
      </c>
      <c r="H43" s="101" t="s">
        <v>175</v>
      </c>
      <c r="I43" s="103" t="s">
        <v>119</v>
      </c>
      <c r="J43" s="88" t="s">
        <v>123</v>
      </c>
      <c r="K43" s="97" t="s">
        <v>89</v>
      </c>
    </row>
    <row r="44" spans="1:11" s="54" customFormat="1" ht="15.75" customHeight="1" x14ac:dyDescent="0.2">
      <c r="A44" s="57"/>
      <c r="B44" s="100" t="s">
        <v>113</v>
      </c>
      <c r="C44" s="101" t="s">
        <v>176</v>
      </c>
      <c r="D44" s="102" t="s">
        <v>177</v>
      </c>
      <c r="E44" s="102">
        <v>1.5</v>
      </c>
      <c r="F44" s="101">
        <v>3</v>
      </c>
      <c r="G44" s="101" t="s">
        <v>101</v>
      </c>
      <c r="H44" s="101"/>
      <c r="I44" s="103" t="s">
        <v>119</v>
      </c>
      <c r="J44" s="88" t="s">
        <v>123</v>
      </c>
      <c r="K44" s="97" t="s">
        <v>124</v>
      </c>
    </row>
    <row r="45" spans="1:11" s="54" customFormat="1" ht="14.25" customHeight="1" x14ac:dyDescent="0.2">
      <c r="A45" s="57"/>
      <c r="B45" s="100" t="s">
        <v>113</v>
      </c>
      <c r="C45" s="101" t="s">
        <v>178</v>
      </c>
      <c r="D45" s="102" t="s">
        <v>179</v>
      </c>
      <c r="E45" s="102">
        <v>1.5</v>
      </c>
      <c r="F45" s="101">
        <v>3</v>
      </c>
      <c r="G45" s="101" t="s">
        <v>107</v>
      </c>
      <c r="H45" s="101" t="s">
        <v>180</v>
      </c>
      <c r="I45" s="103" t="s">
        <v>181</v>
      </c>
      <c r="J45" s="88" t="s">
        <v>103</v>
      </c>
      <c r="K45" s="97" t="s">
        <v>89</v>
      </c>
    </row>
    <row r="46" spans="1:11" s="54" customFormat="1" ht="14.25" customHeight="1" x14ac:dyDescent="0.2">
      <c r="A46" s="57"/>
      <c r="B46" s="100" t="s">
        <v>113</v>
      </c>
      <c r="C46" s="101" t="s">
        <v>182</v>
      </c>
      <c r="D46" s="102" t="s">
        <v>183</v>
      </c>
      <c r="E46" s="102">
        <v>1.5</v>
      </c>
      <c r="F46" s="101">
        <v>3</v>
      </c>
      <c r="G46" s="101" t="s">
        <v>101</v>
      </c>
      <c r="H46" s="101"/>
      <c r="I46" s="103" t="s">
        <v>184</v>
      </c>
      <c r="J46" s="88" t="s">
        <v>103</v>
      </c>
      <c r="K46" s="97" t="s">
        <v>185</v>
      </c>
    </row>
    <row r="47" spans="1:11" s="54" customFormat="1" ht="14.25" customHeight="1" x14ac:dyDescent="0.2">
      <c r="A47" s="57"/>
      <c r="B47" s="100" t="s">
        <v>113</v>
      </c>
      <c r="C47" s="101" t="s">
        <v>186</v>
      </c>
      <c r="D47" s="102" t="s">
        <v>187</v>
      </c>
      <c r="E47" s="102">
        <v>1.5</v>
      </c>
      <c r="F47" s="101">
        <v>3</v>
      </c>
      <c r="G47" s="101" t="s">
        <v>107</v>
      </c>
      <c r="H47" s="101" t="s">
        <v>154</v>
      </c>
      <c r="I47" s="103" t="s">
        <v>119</v>
      </c>
      <c r="J47" s="88" t="s">
        <v>103</v>
      </c>
      <c r="K47" s="97" t="s">
        <v>188</v>
      </c>
    </row>
    <row r="48" spans="1:11" s="54" customFormat="1" ht="14.25" customHeight="1" x14ac:dyDescent="0.2">
      <c r="A48" s="57"/>
      <c r="B48" s="100" t="s">
        <v>113</v>
      </c>
      <c r="C48" s="101" t="s">
        <v>189</v>
      </c>
      <c r="D48" s="102" t="s">
        <v>190</v>
      </c>
      <c r="E48" s="102">
        <v>1.5</v>
      </c>
      <c r="F48" s="101">
        <v>3</v>
      </c>
      <c r="G48" s="101" t="s">
        <v>107</v>
      </c>
      <c r="H48" s="101"/>
      <c r="I48" s="103" t="s">
        <v>191</v>
      </c>
      <c r="J48" s="88" t="s">
        <v>123</v>
      </c>
      <c r="K48" s="97" t="s">
        <v>192</v>
      </c>
    </row>
    <row r="49" spans="1:11" s="54" customFormat="1" ht="14.25" customHeight="1" x14ac:dyDescent="0.2">
      <c r="A49" s="57"/>
      <c r="B49" s="100" t="s">
        <v>113</v>
      </c>
      <c r="C49" s="101" t="s">
        <v>193</v>
      </c>
      <c r="D49" s="102" t="s">
        <v>194</v>
      </c>
      <c r="E49" s="102">
        <v>1.5</v>
      </c>
      <c r="F49" s="101">
        <v>3</v>
      </c>
      <c r="G49" s="101" t="s">
        <v>107</v>
      </c>
      <c r="H49" s="101"/>
      <c r="I49" s="103" t="s">
        <v>195</v>
      </c>
      <c r="J49" s="88" t="s">
        <v>64</v>
      </c>
      <c r="K49" s="97" t="s">
        <v>104</v>
      </c>
    </row>
    <row r="50" spans="1:11" s="54" customFormat="1" ht="14.25" customHeight="1" x14ac:dyDescent="0.2">
      <c r="A50" s="57"/>
      <c r="B50" s="100" t="s">
        <v>113</v>
      </c>
      <c r="C50" s="101" t="s">
        <v>196</v>
      </c>
      <c r="D50" s="102" t="s">
        <v>197</v>
      </c>
      <c r="E50" s="102">
        <v>3</v>
      </c>
      <c r="F50" s="101">
        <v>3</v>
      </c>
      <c r="G50" s="101" t="s">
        <v>101</v>
      </c>
      <c r="H50" s="101" t="s">
        <v>198</v>
      </c>
      <c r="I50" s="103" t="s">
        <v>199</v>
      </c>
      <c r="J50" s="88" t="s">
        <v>123</v>
      </c>
      <c r="K50" s="97" t="s">
        <v>109</v>
      </c>
    </row>
    <row r="51" spans="1:11" s="54" customFormat="1" ht="14.25" customHeight="1" x14ac:dyDescent="0.2">
      <c r="A51" s="57"/>
      <c r="B51" s="100" t="s">
        <v>113</v>
      </c>
      <c r="C51" s="101" t="s">
        <v>200</v>
      </c>
      <c r="D51" s="102" t="s">
        <v>201</v>
      </c>
      <c r="E51" s="102">
        <v>1.5</v>
      </c>
      <c r="F51" s="101">
        <v>3</v>
      </c>
      <c r="G51" s="101" t="s">
        <v>107</v>
      </c>
      <c r="H51" s="101"/>
      <c r="I51" s="103" t="s">
        <v>202</v>
      </c>
      <c r="J51" s="88" t="s">
        <v>103</v>
      </c>
      <c r="K51" s="97" t="s">
        <v>203</v>
      </c>
    </row>
    <row r="52" spans="1:11" s="54" customFormat="1" ht="14.25" customHeight="1" x14ac:dyDescent="0.2">
      <c r="A52" s="57"/>
      <c r="B52" s="100" t="s">
        <v>113</v>
      </c>
      <c r="C52" s="101" t="s">
        <v>204</v>
      </c>
      <c r="D52" s="102" t="s">
        <v>205</v>
      </c>
      <c r="E52" s="102">
        <v>1.5</v>
      </c>
      <c r="F52" s="101">
        <v>3</v>
      </c>
      <c r="G52" s="101" t="s">
        <v>107</v>
      </c>
      <c r="H52" s="101"/>
      <c r="I52" s="103" t="s">
        <v>119</v>
      </c>
      <c r="J52" s="88" t="s">
        <v>103</v>
      </c>
      <c r="K52" s="97" t="s">
        <v>203</v>
      </c>
    </row>
    <row r="53" spans="1:11" s="54" customFormat="1" ht="14.25" customHeight="1" x14ac:dyDescent="0.2">
      <c r="A53" s="57"/>
      <c r="B53" s="100" t="s">
        <v>113</v>
      </c>
      <c r="C53" s="101" t="s">
        <v>206</v>
      </c>
      <c r="D53" s="102" t="s">
        <v>207</v>
      </c>
      <c r="E53" s="102">
        <v>1.5</v>
      </c>
      <c r="F53" s="101">
        <v>3</v>
      </c>
      <c r="G53" s="101" t="s">
        <v>107</v>
      </c>
      <c r="H53" s="101" t="s">
        <v>172</v>
      </c>
      <c r="I53" s="103" t="s">
        <v>208</v>
      </c>
      <c r="J53" s="88" t="s">
        <v>123</v>
      </c>
      <c r="K53" s="97" t="s">
        <v>209</v>
      </c>
    </row>
    <row r="54" spans="1:11" s="54" customFormat="1" ht="14.25" customHeight="1" x14ac:dyDescent="0.2">
      <c r="A54" s="57"/>
      <c r="B54" s="100" t="s">
        <v>113</v>
      </c>
      <c r="C54" s="101" t="s">
        <v>210</v>
      </c>
      <c r="D54" s="102" t="s">
        <v>211</v>
      </c>
      <c r="E54" s="102">
        <v>1.5</v>
      </c>
      <c r="F54" s="101">
        <v>3</v>
      </c>
      <c r="G54" s="101" t="s">
        <v>101</v>
      </c>
      <c r="H54" s="101"/>
      <c r="I54" s="103" t="s">
        <v>212</v>
      </c>
      <c r="J54" s="88" t="s">
        <v>123</v>
      </c>
      <c r="K54" s="97" t="s">
        <v>213</v>
      </c>
    </row>
    <row r="55" spans="1:11" s="54" customFormat="1" ht="14.25" customHeight="1" x14ac:dyDescent="0.2">
      <c r="A55" s="57"/>
      <c r="B55" s="100" t="s">
        <v>113</v>
      </c>
      <c r="C55" s="101" t="s">
        <v>214</v>
      </c>
      <c r="D55" s="102" t="s">
        <v>215</v>
      </c>
      <c r="E55" s="102">
        <v>1.5</v>
      </c>
      <c r="F55" s="101">
        <v>3</v>
      </c>
      <c r="G55" s="101" t="s">
        <v>107</v>
      </c>
      <c r="H55" s="101"/>
      <c r="I55" s="103" t="s">
        <v>119</v>
      </c>
      <c r="J55" s="88" t="s">
        <v>123</v>
      </c>
      <c r="K55" s="97" t="s">
        <v>216</v>
      </c>
    </row>
    <row r="56" spans="1:11" s="54" customFormat="1" ht="14.25" customHeight="1" x14ac:dyDescent="0.2">
      <c r="A56" s="57"/>
      <c r="B56" s="100" t="s">
        <v>113</v>
      </c>
      <c r="C56" s="101" t="s">
        <v>217</v>
      </c>
      <c r="D56" s="102" t="s">
        <v>218</v>
      </c>
      <c r="E56" s="102">
        <v>3</v>
      </c>
      <c r="F56" s="101">
        <v>3</v>
      </c>
      <c r="G56" s="101" t="s">
        <v>101</v>
      </c>
      <c r="H56" s="101"/>
      <c r="I56" s="103" t="s">
        <v>119</v>
      </c>
      <c r="J56" s="88" t="s">
        <v>103</v>
      </c>
      <c r="K56" s="97" t="s">
        <v>89</v>
      </c>
    </row>
    <row r="57" spans="1:11" s="54" customFormat="1" ht="14.25" customHeight="1" x14ac:dyDescent="0.2">
      <c r="A57" s="57"/>
      <c r="B57" s="100" t="s">
        <v>113</v>
      </c>
      <c r="C57" s="101" t="s">
        <v>219</v>
      </c>
      <c r="D57" s="102" t="s">
        <v>220</v>
      </c>
      <c r="E57" s="102">
        <v>1.5</v>
      </c>
      <c r="F57" s="101">
        <v>3</v>
      </c>
      <c r="G57" s="101" t="s">
        <v>101</v>
      </c>
      <c r="H57" s="101"/>
      <c r="I57" s="103" t="s">
        <v>221</v>
      </c>
      <c r="J57" s="88" t="s">
        <v>123</v>
      </c>
      <c r="K57" s="97" t="s">
        <v>222</v>
      </c>
    </row>
    <row r="58" spans="1:11" s="54" customFormat="1" ht="14.25" customHeight="1" x14ac:dyDescent="0.2">
      <c r="A58" s="57"/>
      <c r="B58" s="100" t="s">
        <v>113</v>
      </c>
      <c r="C58" s="101" t="s">
        <v>223</v>
      </c>
      <c r="D58" s="102" t="s">
        <v>224</v>
      </c>
      <c r="E58" s="102">
        <v>1.5</v>
      </c>
      <c r="F58" s="101">
        <v>3</v>
      </c>
      <c r="G58" s="101" t="s">
        <v>101</v>
      </c>
      <c r="H58" s="101"/>
      <c r="I58" s="103" t="s">
        <v>119</v>
      </c>
      <c r="J58" s="88" t="s">
        <v>103</v>
      </c>
      <c r="K58" s="97" t="s">
        <v>89</v>
      </c>
    </row>
    <row r="59" spans="1:11" s="54" customFormat="1" ht="14.25" customHeight="1" x14ac:dyDescent="0.2">
      <c r="A59" s="57"/>
      <c r="B59" s="98" t="s">
        <v>113</v>
      </c>
      <c r="C59" s="99" t="s">
        <v>225</v>
      </c>
      <c r="D59" s="99" t="s">
        <v>226</v>
      </c>
      <c r="E59" s="99">
        <v>3</v>
      </c>
      <c r="F59" s="99">
        <v>3</v>
      </c>
      <c r="G59" s="99" t="s">
        <v>107</v>
      </c>
      <c r="H59" s="99" t="s">
        <v>102</v>
      </c>
      <c r="I59" s="87" t="s">
        <v>159</v>
      </c>
      <c r="J59" s="88" t="s">
        <v>123</v>
      </c>
      <c r="K59" s="97" t="s">
        <v>203</v>
      </c>
    </row>
    <row r="60" spans="1:11" s="54" customFormat="1" ht="14.25" customHeight="1" x14ac:dyDescent="0.2">
      <c r="A60" s="57"/>
      <c r="B60" s="100" t="s">
        <v>113</v>
      </c>
      <c r="C60" s="101" t="s">
        <v>227</v>
      </c>
      <c r="D60" s="102" t="s">
        <v>228</v>
      </c>
      <c r="E60" s="102">
        <v>1.5</v>
      </c>
      <c r="F60" s="101">
        <v>3</v>
      </c>
      <c r="G60" s="101" t="s">
        <v>107</v>
      </c>
      <c r="H60" s="101"/>
      <c r="I60" s="103" t="s">
        <v>229</v>
      </c>
      <c r="J60" s="88" t="s">
        <v>123</v>
      </c>
      <c r="K60" s="97" t="s">
        <v>230</v>
      </c>
    </row>
    <row r="61" spans="1:11" s="54" customFormat="1" ht="14.25" customHeight="1" x14ac:dyDescent="0.2">
      <c r="A61" s="57"/>
      <c r="B61" s="100" t="s">
        <v>113</v>
      </c>
      <c r="C61" s="101" t="s">
        <v>231</v>
      </c>
      <c r="D61" s="102" t="s">
        <v>232</v>
      </c>
      <c r="E61" s="102">
        <v>1.5</v>
      </c>
      <c r="F61" s="101">
        <v>3</v>
      </c>
      <c r="G61" s="101" t="s">
        <v>101</v>
      </c>
      <c r="H61" s="101"/>
      <c r="I61" s="103" t="s">
        <v>195</v>
      </c>
      <c r="J61" s="88" t="s">
        <v>123</v>
      </c>
      <c r="K61" s="97" t="s">
        <v>233</v>
      </c>
    </row>
    <row r="62" spans="1:11" s="54" customFormat="1" ht="14.25" customHeight="1" x14ac:dyDescent="0.2">
      <c r="A62" s="57"/>
      <c r="B62" s="100" t="s">
        <v>113</v>
      </c>
      <c r="C62" s="101" t="s">
        <v>234</v>
      </c>
      <c r="D62" s="102" t="s">
        <v>235</v>
      </c>
      <c r="E62" s="102">
        <v>1.5</v>
      </c>
      <c r="F62" s="101">
        <v>3</v>
      </c>
      <c r="G62" s="101" t="s">
        <v>107</v>
      </c>
      <c r="H62" s="101"/>
      <c r="I62" s="103" t="s">
        <v>236</v>
      </c>
      <c r="J62" s="88" t="s">
        <v>123</v>
      </c>
      <c r="K62" s="97" t="s">
        <v>89</v>
      </c>
    </row>
    <row r="63" spans="1:11" s="54" customFormat="1" ht="14.25" customHeight="1" x14ac:dyDescent="0.2">
      <c r="A63" s="57"/>
      <c r="B63" s="100" t="s">
        <v>113</v>
      </c>
      <c r="C63" s="101" t="s">
        <v>237</v>
      </c>
      <c r="D63" s="102" t="s">
        <v>238</v>
      </c>
      <c r="E63" s="102">
        <v>3</v>
      </c>
      <c r="F63" s="101">
        <v>3</v>
      </c>
      <c r="G63" s="101" t="s">
        <v>107</v>
      </c>
      <c r="H63" s="101"/>
      <c r="I63" s="103" t="s">
        <v>119</v>
      </c>
      <c r="J63" s="88" t="s">
        <v>103</v>
      </c>
      <c r="K63" s="97" t="s">
        <v>89</v>
      </c>
    </row>
    <row r="64" spans="1:11" s="54" customFormat="1" ht="14.25" customHeight="1" x14ac:dyDescent="0.2">
      <c r="A64" s="57"/>
      <c r="B64" s="100" t="s">
        <v>113</v>
      </c>
      <c r="C64" s="101" t="s">
        <v>239</v>
      </c>
      <c r="D64" s="102" t="s">
        <v>240</v>
      </c>
      <c r="E64" s="102">
        <v>3</v>
      </c>
      <c r="F64" s="101">
        <v>3</v>
      </c>
      <c r="G64" s="101" t="s">
        <v>101</v>
      </c>
      <c r="H64" s="101"/>
      <c r="I64" s="103" t="s">
        <v>241</v>
      </c>
      <c r="J64" s="88" t="s">
        <v>123</v>
      </c>
      <c r="K64" s="97" t="s">
        <v>216</v>
      </c>
    </row>
    <row r="65" spans="1:11" s="54" customFormat="1" ht="14.25" customHeight="1" x14ac:dyDescent="0.2">
      <c r="A65" s="57"/>
      <c r="B65" s="98" t="s">
        <v>113</v>
      </c>
      <c r="C65" s="99" t="s">
        <v>242</v>
      </c>
      <c r="D65" s="99" t="s">
        <v>243</v>
      </c>
      <c r="E65" s="99">
        <v>3</v>
      </c>
      <c r="F65" s="99">
        <v>4</v>
      </c>
      <c r="G65" s="99" t="s">
        <v>101</v>
      </c>
      <c r="H65" s="99" t="s">
        <v>102</v>
      </c>
      <c r="I65" s="87" t="s">
        <v>78</v>
      </c>
      <c r="J65" s="88" t="s">
        <v>103</v>
      </c>
      <c r="K65" s="97" t="s">
        <v>109</v>
      </c>
    </row>
    <row r="66" spans="1:11" s="54" customFormat="1" ht="14.25" customHeight="1" x14ac:dyDescent="0.2">
      <c r="A66" s="57"/>
      <c r="B66" s="98" t="s">
        <v>113</v>
      </c>
      <c r="C66" s="99" t="s">
        <v>244</v>
      </c>
      <c r="D66" s="99" t="s">
        <v>245</v>
      </c>
      <c r="E66" s="99">
        <v>3</v>
      </c>
      <c r="F66" s="99">
        <v>4</v>
      </c>
      <c r="G66" s="99" t="s">
        <v>107</v>
      </c>
      <c r="H66" s="99" t="s">
        <v>102</v>
      </c>
      <c r="I66" s="87" t="s">
        <v>122</v>
      </c>
      <c r="J66" s="88" t="s">
        <v>103</v>
      </c>
      <c r="K66" s="97" t="s">
        <v>104</v>
      </c>
    </row>
    <row r="67" spans="1:11" s="54" customFormat="1" ht="14.25" customHeight="1" x14ac:dyDescent="0.2">
      <c r="A67" s="57"/>
      <c r="B67" s="100" t="s">
        <v>84</v>
      </c>
      <c r="C67" s="101" t="s">
        <v>246</v>
      </c>
      <c r="D67" s="102" t="s">
        <v>247</v>
      </c>
      <c r="E67" s="102">
        <v>3</v>
      </c>
      <c r="F67" s="101">
        <v>4</v>
      </c>
      <c r="G67" s="101" t="s">
        <v>3</v>
      </c>
      <c r="H67" s="101" t="s">
        <v>175</v>
      </c>
      <c r="I67" s="103" t="s">
        <v>119</v>
      </c>
      <c r="J67" s="88" t="s">
        <v>108</v>
      </c>
      <c r="K67" s="97" t="s">
        <v>203</v>
      </c>
    </row>
    <row r="68" spans="1:11" s="54" customFormat="1" ht="14.25" customHeight="1" x14ac:dyDescent="0.2">
      <c r="A68" s="57"/>
      <c r="B68" s="100" t="s">
        <v>113</v>
      </c>
      <c r="C68" s="101" t="s">
        <v>248</v>
      </c>
      <c r="D68" s="102" t="s">
        <v>249</v>
      </c>
      <c r="E68" s="102">
        <v>1.5</v>
      </c>
      <c r="F68" s="101">
        <v>4</v>
      </c>
      <c r="G68" s="101" t="s">
        <v>101</v>
      </c>
      <c r="H68" s="101"/>
      <c r="I68" s="103" t="s">
        <v>119</v>
      </c>
      <c r="J68" s="88" t="s">
        <v>108</v>
      </c>
      <c r="K68" s="97" t="s">
        <v>213</v>
      </c>
    </row>
    <row r="69" spans="1:11" s="54" customFormat="1" ht="14.25" customHeight="1" x14ac:dyDescent="0.2">
      <c r="A69" s="57"/>
      <c r="B69" s="98" t="s">
        <v>113</v>
      </c>
      <c r="C69" s="99" t="s">
        <v>250</v>
      </c>
      <c r="D69" s="99" t="s">
        <v>251</v>
      </c>
      <c r="E69" s="99">
        <v>3</v>
      </c>
      <c r="F69" s="99">
        <v>4</v>
      </c>
      <c r="G69" s="99" t="s">
        <v>101</v>
      </c>
      <c r="H69" s="99" t="s">
        <v>102</v>
      </c>
      <c r="I69" s="87" t="s">
        <v>122</v>
      </c>
      <c r="J69" s="88" t="s">
        <v>103</v>
      </c>
      <c r="K69" s="97" t="s">
        <v>124</v>
      </c>
    </row>
    <row r="70" spans="1:11" s="54" customFormat="1" ht="14.25" customHeight="1" x14ac:dyDescent="0.2">
      <c r="A70" s="57"/>
      <c r="B70" s="100" t="s">
        <v>113</v>
      </c>
      <c r="C70" s="101" t="s">
        <v>252</v>
      </c>
      <c r="D70" s="102" t="s">
        <v>253</v>
      </c>
      <c r="E70" s="102">
        <v>1.5</v>
      </c>
      <c r="F70" s="102">
        <v>4</v>
      </c>
      <c r="G70" s="101" t="s">
        <v>107</v>
      </c>
      <c r="H70" s="102"/>
      <c r="I70" s="103" t="s">
        <v>254</v>
      </c>
      <c r="J70" s="88" t="s">
        <v>123</v>
      </c>
      <c r="K70" s="97" t="s">
        <v>134</v>
      </c>
    </row>
    <row r="71" spans="1:11" s="54" customFormat="1" ht="14.25" customHeight="1" x14ac:dyDescent="0.2">
      <c r="A71" s="57"/>
      <c r="B71" s="100" t="s">
        <v>113</v>
      </c>
      <c r="C71" s="101" t="s">
        <v>255</v>
      </c>
      <c r="D71" s="102" t="s">
        <v>256</v>
      </c>
      <c r="E71" s="102">
        <v>3</v>
      </c>
      <c r="F71" s="101">
        <v>4</v>
      </c>
      <c r="G71" s="101" t="s">
        <v>107</v>
      </c>
      <c r="H71" s="101" t="s">
        <v>257</v>
      </c>
      <c r="I71" s="103" t="s">
        <v>258</v>
      </c>
      <c r="J71" s="88" t="s">
        <v>108</v>
      </c>
      <c r="K71" s="97" t="s">
        <v>104</v>
      </c>
    </row>
    <row r="72" spans="1:11" s="54" customFormat="1" ht="14.25" customHeight="1" x14ac:dyDescent="0.2">
      <c r="A72" s="57"/>
      <c r="B72" s="100" t="s">
        <v>113</v>
      </c>
      <c r="C72" s="101" t="s">
        <v>259</v>
      </c>
      <c r="D72" s="102" t="s">
        <v>260</v>
      </c>
      <c r="E72" s="102">
        <v>3</v>
      </c>
      <c r="F72" s="101">
        <v>4</v>
      </c>
      <c r="G72" s="101" t="s">
        <v>101</v>
      </c>
      <c r="H72" s="101"/>
      <c r="I72" s="103" t="s">
        <v>261</v>
      </c>
      <c r="J72" s="88" t="s">
        <v>123</v>
      </c>
      <c r="K72" s="97" t="s">
        <v>149</v>
      </c>
    </row>
    <row r="73" spans="1:11" s="54" customFormat="1" ht="14.25" customHeight="1" x14ac:dyDescent="0.2">
      <c r="A73" s="57"/>
      <c r="B73" s="100" t="s">
        <v>113</v>
      </c>
      <c r="C73" s="101" t="s">
        <v>262</v>
      </c>
      <c r="D73" s="102" t="s">
        <v>263</v>
      </c>
      <c r="E73" s="102">
        <v>1.5</v>
      </c>
      <c r="F73" s="101">
        <v>4</v>
      </c>
      <c r="G73" s="101" t="s">
        <v>101</v>
      </c>
      <c r="H73" s="101"/>
      <c r="I73" s="103" t="s">
        <v>119</v>
      </c>
      <c r="J73" s="88" t="s">
        <v>103</v>
      </c>
      <c r="K73" s="97" t="s">
        <v>192</v>
      </c>
    </row>
    <row r="74" spans="1:11" s="54" customFormat="1" ht="14.25" customHeight="1" x14ac:dyDescent="0.2">
      <c r="A74" s="57"/>
      <c r="B74" s="100" t="s">
        <v>113</v>
      </c>
      <c r="C74" s="101" t="s">
        <v>264</v>
      </c>
      <c r="D74" s="102" t="s">
        <v>265</v>
      </c>
      <c r="E74" s="102">
        <v>1.5</v>
      </c>
      <c r="F74" s="101">
        <v>4</v>
      </c>
      <c r="G74" s="101" t="s">
        <v>266</v>
      </c>
      <c r="H74" s="101" t="s">
        <v>172</v>
      </c>
      <c r="I74" s="103" t="s">
        <v>119</v>
      </c>
      <c r="J74" s="88" t="s">
        <v>123</v>
      </c>
      <c r="K74" s="97" t="s">
        <v>149</v>
      </c>
    </row>
    <row r="75" spans="1:11" s="54" customFormat="1" ht="14.25" customHeight="1" x14ac:dyDescent="0.2">
      <c r="A75" s="57"/>
      <c r="B75" s="98" t="s">
        <v>113</v>
      </c>
      <c r="C75" s="99" t="s">
        <v>267</v>
      </c>
      <c r="D75" s="99" t="s">
        <v>268</v>
      </c>
      <c r="E75" s="99">
        <v>3</v>
      </c>
      <c r="F75" s="99">
        <v>4</v>
      </c>
      <c r="G75" s="99" t="s">
        <v>107</v>
      </c>
      <c r="H75" s="99" t="s">
        <v>102</v>
      </c>
      <c r="I75" s="87" t="s">
        <v>159</v>
      </c>
      <c r="J75" s="88" t="s">
        <v>103</v>
      </c>
      <c r="K75" s="97" t="s">
        <v>209</v>
      </c>
    </row>
    <row r="76" spans="1:11" s="54" customFormat="1" ht="14.25" customHeight="1" x14ac:dyDescent="0.2">
      <c r="A76" s="57"/>
      <c r="B76" s="100" t="s">
        <v>113</v>
      </c>
      <c r="C76" s="101" t="s">
        <v>269</v>
      </c>
      <c r="D76" s="102" t="s">
        <v>270</v>
      </c>
      <c r="E76" s="102">
        <v>1.5</v>
      </c>
      <c r="F76" s="101">
        <v>4</v>
      </c>
      <c r="G76" s="101" t="s">
        <v>101</v>
      </c>
      <c r="H76" s="101"/>
      <c r="I76" s="103" t="s">
        <v>119</v>
      </c>
      <c r="J76" s="88" t="s">
        <v>103</v>
      </c>
      <c r="K76" s="97" t="s">
        <v>188</v>
      </c>
    </row>
    <row r="77" spans="1:11" s="54" customFormat="1" ht="14.25" customHeight="1" x14ac:dyDescent="0.2">
      <c r="A77" s="57"/>
      <c r="B77" s="100" t="s">
        <v>113</v>
      </c>
      <c r="C77" s="101" t="s">
        <v>271</v>
      </c>
      <c r="D77" s="102" t="s">
        <v>272</v>
      </c>
      <c r="E77" s="102">
        <v>1.5</v>
      </c>
      <c r="F77" s="101">
        <v>4</v>
      </c>
      <c r="G77" s="101" t="s">
        <v>107</v>
      </c>
      <c r="H77" s="101"/>
      <c r="I77" s="103" t="s">
        <v>119</v>
      </c>
      <c r="J77" s="88" t="s">
        <v>123</v>
      </c>
      <c r="K77" s="97" t="s">
        <v>124</v>
      </c>
    </row>
    <row r="78" spans="1:11" s="54" customFormat="1" ht="14.25" customHeight="1" x14ac:dyDescent="0.2">
      <c r="A78" s="57"/>
      <c r="B78" s="100" t="s">
        <v>113</v>
      </c>
      <c r="C78" s="101" t="s">
        <v>273</v>
      </c>
      <c r="D78" s="102" t="s">
        <v>274</v>
      </c>
      <c r="E78" s="102">
        <v>1.5</v>
      </c>
      <c r="F78" s="101">
        <v>4</v>
      </c>
      <c r="G78" s="101" t="s">
        <v>107</v>
      </c>
      <c r="H78" s="101"/>
      <c r="I78" s="103" t="s">
        <v>195</v>
      </c>
      <c r="J78" s="88" t="s">
        <v>123</v>
      </c>
      <c r="K78" s="97" t="s">
        <v>104</v>
      </c>
    </row>
    <row r="79" spans="1:11" s="54" customFormat="1" ht="3.75" customHeight="1" x14ac:dyDescent="0.2">
      <c r="A79" s="57"/>
      <c r="B79" s="104"/>
      <c r="C79" s="105"/>
      <c r="D79" s="105"/>
      <c r="E79" s="105"/>
      <c r="F79" s="105"/>
      <c r="G79" s="105"/>
      <c r="H79" s="105"/>
      <c r="I79" s="106"/>
      <c r="J79" s="93"/>
      <c r="K79" s="107"/>
    </row>
    <row r="80" spans="1:11" s="54" customFormat="1" ht="14.25" customHeight="1" x14ac:dyDescent="0.2">
      <c r="A80" s="57"/>
      <c r="B80" s="108" t="s">
        <v>113</v>
      </c>
      <c r="C80" s="109" t="s">
        <v>275</v>
      </c>
      <c r="D80" s="109" t="s">
        <v>276</v>
      </c>
      <c r="E80" s="109">
        <v>3</v>
      </c>
      <c r="F80" s="109"/>
      <c r="G80" s="109"/>
      <c r="H80" s="109"/>
      <c r="I80" s="110" t="s">
        <v>277</v>
      </c>
      <c r="J80" s="111" t="s">
        <v>123</v>
      </c>
      <c r="K80" s="112"/>
    </row>
    <row r="81" spans="1:11" s="54" customFormat="1" ht="14.25" customHeight="1" x14ac:dyDescent="0.2">
      <c r="A81" s="57"/>
      <c r="B81" s="108" t="s">
        <v>113</v>
      </c>
      <c r="C81" s="109" t="s">
        <v>278</v>
      </c>
      <c r="D81" s="109" t="s">
        <v>279</v>
      </c>
      <c r="E81" s="109">
        <v>3</v>
      </c>
      <c r="F81" s="109"/>
      <c r="G81" s="109"/>
      <c r="H81" s="109"/>
      <c r="I81" s="110" t="s">
        <v>280</v>
      </c>
      <c r="J81" s="111" t="s">
        <v>123</v>
      </c>
      <c r="K81" s="112"/>
    </row>
    <row r="82" spans="1:11" s="54" customFormat="1" ht="14.25" customHeight="1" x14ac:dyDescent="0.2">
      <c r="A82" s="57"/>
      <c r="B82" s="108" t="s">
        <v>113</v>
      </c>
      <c r="C82" s="109" t="s">
        <v>281</v>
      </c>
      <c r="D82" s="109" t="s">
        <v>282</v>
      </c>
      <c r="E82" s="109">
        <v>3</v>
      </c>
      <c r="F82" s="109"/>
      <c r="G82" s="109"/>
      <c r="H82" s="109"/>
      <c r="I82" s="110" t="s">
        <v>283</v>
      </c>
      <c r="J82" s="111" t="s">
        <v>123</v>
      </c>
      <c r="K82" s="112"/>
    </row>
    <row r="83" spans="1:11" s="54" customFormat="1" ht="14.25" customHeight="1" x14ac:dyDescent="0.2">
      <c r="A83" s="57"/>
      <c r="B83" s="108" t="s">
        <v>113</v>
      </c>
      <c r="C83" s="109" t="s">
        <v>284</v>
      </c>
      <c r="D83" s="109" t="s">
        <v>285</v>
      </c>
      <c r="E83" s="109">
        <v>3</v>
      </c>
      <c r="F83" s="109"/>
      <c r="G83" s="109"/>
      <c r="H83" s="109"/>
      <c r="I83" s="110" t="s">
        <v>286</v>
      </c>
      <c r="J83" s="111" t="s">
        <v>123</v>
      </c>
      <c r="K83" s="112"/>
    </row>
    <row r="84" spans="1:11" s="54" customFormat="1" ht="14.25" customHeight="1" x14ac:dyDescent="0.2">
      <c r="A84" s="57"/>
      <c r="B84" s="108" t="s">
        <v>113</v>
      </c>
      <c r="C84" s="109" t="s">
        <v>287</v>
      </c>
      <c r="D84" s="109" t="s">
        <v>288</v>
      </c>
      <c r="E84" s="109">
        <v>3</v>
      </c>
      <c r="F84" s="109"/>
      <c r="G84" s="109"/>
      <c r="H84" s="109"/>
      <c r="I84" s="110" t="s">
        <v>289</v>
      </c>
      <c r="J84" s="111" t="s">
        <v>103</v>
      </c>
      <c r="K84" s="112"/>
    </row>
    <row r="85" spans="1:11" s="54" customFormat="1" ht="14.25" customHeight="1" x14ac:dyDescent="0.2">
      <c r="A85" s="57"/>
      <c r="B85" s="108" t="s">
        <v>113</v>
      </c>
      <c r="C85" s="109" t="s">
        <v>290</v>
      </c>
      <c r="D85" s="109" t="s">
        <v>291</v>
      </c>
      <c r="E85" s="109">
        <v>3</v>
      </c>
      <c r="F85" s="109"/>
      <c r="G85" s="109"/>
      <c r="H85" s="109"/>
      <c r="I85" s="110" t="s">
        <v>292</v>
      </c>
      <c r="J85" s="111" t="s">
        <v>123</v>
      </c>
      <c r="K85" s="112"/>
    </row>
    <row r="86" spans="1:11" s="54" customFormat="1" ht="14.25" customHeight="1" x14ac:dyDescent="0.2">
      <c r="A86" s="57"/>
      <c r="B86" s="108" t="s">
        <v>113</v>
      </c>
      <c r="C86" s="109" t="s">
        <v>293</v>
      </c>
      <c r="D86" s="109" t="s">
        <v>294</v>
      </c>
      <c r="E86" s="109">
        <v>3</v>
      </c>
      <c r="F86" s="109"/>
      <c r="G86" s="109"/>
      <c r="H86" s="109"/>
      <c r="I86" s="110" t="s">
        <v>295</v>
      </c>
      <c r="J86" s="111" t="s">
        <v>103</v>
      </c>
      <c r="K86" s="112"/>
    </row>
    <row r="87" spans="1:11" s="54" customFormat="1" ht="14.25" customHeight="1" x14ac:dyDescent="0.2">
      <c r="A87" s="57"/>
      <c r="B87" s="108" t="s">
        <v>113</v>
      </c>
      <c r="C87" s="109" t="s">
        <v>296</v>
      </c>
      <c r="D87" s="109" t="s">
        <v>297</v>
      </c>
      <c r="E87" s="109">
        <v>3</v>
      </c>
      <c r="F87" s="109"/>
      <c r="G87" s="109"/>
      <c r="H87" s="109"/>
      <c r="I87" s="110" t="s">
        <v>298</v>
      </c>
      <c r="J87" s="111" t="s">
        <v>103</v>
      </c>
      <c r="K87" s="112"/>
    </row>
    <row r="88" spans="1:11" s="54" customFormat="1" ht="14.25" customHeight="1" x14ac:dyDescent="0.2">
      <c r="A88" s="57"/>
      <c r="B88" s="108" t="s">
        <v>113</v>
      </c>
      <c r="C88" s="109" t="s">
        <v>299</v>
      </c>
      <c r="D88" s="109" t="s">
        <v>300</v>
      </c>
      <c r="E88" s="109">
        <v>3</v>
      </c>
      <c r="F88" s="109"/>
      <c r="G88" s="109"/>
      <c r="H88" s="109"/>
      <c r="I88" s="110" t="s">
        <v>301</v>
      </c>
      <c r="J88" s="111" t="s">
        <v>123</v>
      </c>
      <c r="K88" s="112"/>
    </row>
    <row r="89" spans="1:11" s="54" customFormat="1" ht="14.25" customHeight="1" x14ac:dyDescent="0.2">
      <c r="A89" s="57"/>
      <c r="B89" s="108" t="s">
        <v>113</v>
      </c>
      <c r="C89" s="109" t="s">
        <v>302</v>
      </c>
      <c r="D89" s="109" t="s">
        <v>303</v>
      </c>
      <c r="E89" s="109">
        <v>3</v>
      </c>
      <c r="F89" s="109"/>
      <c r="G89" s="109"/>
      <c r="H89" s="109"/>
      <c r="I89" s="110" t="s">
        <v>304</v>
      </c>
      <c r="J89" s="111" t="s">
        <v>123</v>
      </c>
      <c r="K89" s="112"/>
    </row>
    <row r="90" spans="1:11" s="54" customFormat="1" ht="14.25" customHeight="1" x14ac:dyDescent="0.2">
      <c r="A90" s="57"/>
      <c r="B90" s="108" t="s">
        <v>113</v>
      </c>
      <c r="C90" s="109" t="s">
        <v>305</v>
      </c>
      <c r="D90" s="109" t="s">
        <v>306</v>
      </c>
      <c r="E90" s="109">
        <v>3</v>
      </c>
      <c r="F90" s="109"/>
      <c r="G90" s="109"/>
      <c r="H90" s="109"/>
      <c r="I90" s="110" t="s">
        <v>307</v>
      </c>
      <c r="J90" s="111" t="s">
        <v>123</v>
      </c>
      <c r="K90" s="112"/>
    </row>
    <row r="91" spans="1:11" s="54" customFormat="1" ht="14.25" customHeight="1" x14ac:dyDescent="0.2">
      <c r="A91" s="57"/>
      <c r="B91" s="108" t="s">
        <v>113</v>
      </c>
      <c r="C91" s="109" t="s">
        <v>308</v>
      </c>
      <c r="D91" s="109" t="s">
        <v>309</v>
      </c>
      <c r="E91" s="109">
        <v>3</v>
      </c>
      <c r="F91" s="109"/>
      <c r="G91" s="109"/>
      <c r="H91" s="109"/>
      <c r="I91" s="110" t="s">
        <v>310</v>
      </c>
      <c r="J91" s="111" t="s">
        <v>123</v>
      </c>
      <c r="K91" s="112"/>
    </row>
    <row r="92" spans="1:11" s="54" customFormat="1" ht="14.25" customHeight="1" x14ac:dyDescent="0.2">
      <c r="A92" s="57"/>
      <c r="B92" s="108" t="s">
        <v>113</v>
      </c>
      <c r="C92" s="109" t="s">
        <v>311</v>
      </c>
      <c r="D92" s="109" t="s">
        <v>312</v>
      </c>
      <c r="E92" s="109">
        <v>3</v>
      </c>
      <c r="F92" s="109"/>
      <c r="G92" s="109"/>
      <c r="H92" s="109"/>
      <c r="I92" s="110" t="s">
        <v>313</v>
      </c>
      <c r="J92" s="111" t="s">
        <v>123</v>
      </c>
      <c r="K92" s="112"/>
    </row>
    <row r="93" spans="1:11" s="54" customFormat="1" ht="14.25" customHeight="1" x14ac:dyDescent="0.2">
      <c r="A93" s="57"/>
      <c r="B93" s="108" t="s">
        <v>113</v>
      </c>
      <c r="C93" s="109" t="s">
        <v>314</v>
      </c>
      <c r="D93" s="109" t="s">
        <v>315</v>
      </c>
      <c r="E93" s="109">
        <v>3</v>
      </c>
      <c r="F93" s="109"/>
      <c r="G93" s="109"/>
      <c r="H93" s="109"/>
      <c r="I93" s="110" t="s">
        <v>316</v>
      </c>
      <c r="J93" s="111" t="s">
        <v>123</v>
      </c>
      <c r="K93" s="112"/>
    </row>
    <row r="94" spans="1:11" s="54" customFormat="1" ht="14.25" customHeight="1" x14ac:dyDescent="0.2">
      <c r="A94" s="57"/>
      <c r="B94" s="108" t="s">
        <v>113</v>
      </c>
      <c r="C94" s="109" t="s">
        <v>317</v>
      </c>
      <c r="D94" s="109" t="s">
        <v>318</v>
      </c>
      <c r="E94" s="109">
        <v>3</v>
      </c>
      <c r="F94" s="109"/>
      <c r="G94" s="109"/>
      <c r="H94" s="109"/>
      <c r="I94" s="110" t="s">
        <v>319</v>
      </c>
      <c r="J94" s="111" t="s">
        <v>103</v>
      </c>
      <c r="K94" s="112"/>
    </row>
    <row r="95" spans="1:11" s="54" customFormat="1" ht="14.25" customHeight="1" x14ac:dyDescent="0.2">
      <c r="A95" s="57"/>
      <c r="B95" s="108" t="s">
        <v>113</v>
      </c>
      <c r="C95" s="109" t="s">
        <v>320</v>
      </c>
      <c r="D95" s="109" t="s">
        <v>321</v>
      </c>
      <c r="E95" s="109">
        <v>3</v>
      </c>
      <c r="F95" s="109"/>
      <c r="G95" s="109"/>
      <c r="H95" s="109"/>
      <c r="I95" s="110" t="s">
        <v>322</v>
      </c>
      <c r="J95" s="111" t="s">
        <v>123</v>
      </c>
      <c r="K95" s="112"/>
    </row>
    <row r="96" spans="1:11" s="54" customFormat="1" ht="14.25" customHeight="1" x14ac:dyDescent="0.2">
      <c r="A96" s="57"/>
      <c r="B96" s="108" t="s">
        <v>113</v>
      </c>
      <c r="C96" s="109" t="s">
        <v>323</v>
      </c>
      <c r="D96" s="109" t="s">
        <v>324</v>
      </c>
      <c r="E96" s="109">
        <v>3</v>
      </c>
      <c r="F96" s="109"/>
      <c r="G96" s="109"/>
      <c r="H96" s="109"/>
      <c r="I96" s="110" t="s">
        <v>325</v>
      </c>
      <c r="J96" s="111" t="s">
        <v>103</v>
      </c>
      <c r="K96" s="112"/>
    </row>
    <row r="97" spans="1:11" s="54" customFormat="1" ht="14.25" customHeight="1" x14ac:dyDescent="0.2">
      <c r="A97" s="57"/>
      <c r="B97" s="108" t="s">
        <v>113</v>
      </c>
      <c r="C97" s="109" t="s">
        <v>326</v>
      </c>
      <c r="D97" s="109" t="s">
        <v>327</v>
      </c>
      <c r="E97" s="109">
        <v>3</v>
      </c>
      <c r="F97" s="109"/>
      <c r="G97" s="109"/>
      <c r="H97" s="109"/>
      <c r="I97" s="110" t="s">
        <v>328</v>
      </c>
      <c r="J97" s="111" t="s">
        <v>108</v>
      </c>
      <c r="K97" s="112"/>
    </row>
    <row r="98" spans="1:11" s="54" customFormat="1" ht="14.25" customHeight="1" x14ac:dyDescent="0.2">
      <c r="A98" s="57"/>
      <c r="B98" s="108" t="s">
        <v>113</v>
      </c>
      <c r="C98" s="109" t="s">
        <v>329</v>
      </c>
      <c r="D98" s="109" t="s">
        <v>330</v>
      </c>
      <c r="E98" s="109">
        <v>3</v>
      </c>
      <c r="F98" s="109"/>
      <c r="G98" s="109"/>
      <c r="H98" s="109"/>
      <c r="I98" s="110" t="s">
        <v>331</v>
      </c>
      <c r="J98" s="111" t="s">
        <v>123</v>
      </c>
      <c r="K98" s="112"/>
    </row>
    <row r="99" spans="1:11" s="54" customFormat="1" ht="14.25" customHeight="1" x14ac:dyDescent="0.2">
      <c r="A99" s="57"/>
      <c r="B99" s="108" t="s">
        <v>113</v>
      </c>
      <c r="C99" s="109" t="s">
        <v>332</v>
      </c>
      <c r="D99" s="109" t="s">
        <v>333</v>
      </c>
      <c r="E99" s="109">
        <v>3</v>
      </c>
      <c r="F99" s="109"/>
      <c r="G99" s="109"/>
      <c r="H99" s="109"/>
      <c r="I99" s="110" t="s">
        <v>334</v>
      </c>
      <c r="J99" s="113" t="s">
        <v>123</v>
      </c>
      <c r="K99" s="114"/>
    </row>
    <row r="100" spans="1:11" x14ac:dyDescent="0.2">
      <c r="B100" s="108"/>
      <c r="C100" s="109"/>
      <c r="D100" s="109"/>
      <c r="E100" s="109"/>
      <c r="F100" s="109"/>
      <c r="G100" s="109"/>
      <c r="H100" s="109"/>
      <c r="I100" s="110"/>
      <c r="J100" s="115"/>
      <c r="K100" s="116"/>
    </row>
    <row r="101" spans="1:11" x14ac:dyDescent="0.2">
      <c r="B101" s="108" t="s">
        <v>16</v>
      </c>
      <c r="C101" s="109" t="s">
        <v>335</v>
      </c>
      <c r="D101" s="109" t="s">
        <v>336</v>
      </c>
      <c r="E101" s="109">
        <v>3</v>
      </c>
      <c r="F101" s="109"/>
      <c r="G101" s="109"/>
      <c r="H101" s="109"/>
      <c r="I101" s="110"/>
      <c r="J101" s="115" t="s">
        <v>337</v>
      </c>
      <c r="K101" s="116"/>
    </row>
    <row r="102" spans="1:11" x14ac:dyDescent="0.2">
      <c r="B102" s="108" t="s">
        <v>79</v>
      </c>
      <c r="C102" s="109" t="s">
        <v>338</v>
      </c>
      <c r="D102" s="109" t="s">
        <v>339</v>
      </c>
      <c r="E102" s="109">
        <v>3</v>
      </c>
      <c r="F102" s="109"/>
      <c r="G102" s="109"/>
      <c r="H102" s="109"/>
      <c r="I102" s="110"/>
      <c r="J102" s="115" t="s">
        <v>337</v>
      </c>
      <c r="K102" s="116"/>
    </row>
    <row r="103" spans="1:11" x14ac:dyDescent="0.2">
      <c r="B103" s="108" t="s">
        <v>79</v>
      </c>
      <c r="C103" s="109" t="s">
        <v>340</v>
      </c>
      <c r="D103" s="109" t="s">
        <v>341</v>
      </c>
      <c r="E103" s="109">
        <v>3</v>
      </c>
      <c r="F103" s="109"/>
      <c r="G103" s="109"/>
      <c r="H103" s="109"/>
      <c r="I103" s="110"/>
      <c r="J103" s="115" t="s">
        <v>342</v>
      </c>
      <c r="K103" s="116"/>
    </row>
    <row r="104" spans="1:11" x14ac:dyDescent="0.2">
      <c r="B104" s="108" t="s">
        <v>79</v>
      </c>
      <c r="C104" s="109" t="s">
        <v>343</v>
      </c>
      <c r="D104" s="109" t="s">
        <v>344</v>
      </c>
      <c r="E104" s="109">
        <v>3</v>
      </c>
      <c r="F104" s="109"/>
      <c r="G104" s="109"/>
      <c r="H104" s="109"/>
      <c r="I104" s="110"/>
      <c r="J104" s="115" t="s">
        <v>342</v>
      </c>
      <c r="K104" s="116"/>
    </row>
    <row r="105" spans="1:11" x14ac:dyDescent="0.2">
      <c r="B105" s="108" t="s">
        <v>79</v>
      </c>
      <c r="C105" s="109" t="s">
        <v>345</v>
      </c>
      <c r="D105" s="109" t="s">
        <v>346</v>
      </c>
      <c r="E105" s="109">
        <v>3</v>
      </c>
      <c r="F105" s="109"/>
      <c r="G105" s="109"/>
      <c r="H105" s="109"/>
      <c r="I105" s="110"/>
      <c r="J105" s="115" t="s">
        <v>337</v>
      </c>
      <c r="K105" s="116"/>
    </row>
    <row r="106" spans="1:11" x14ac:dyDescent="0.2">
      <c r="B106" s="108" t="s">
        <v>79</v>
      </c>
      <c r="C106" s="109" t="s">
        <v>347</v>
      </c>
      <c r="D106" s="109" t="s">
        <v>348</v>
      </c>
      <c r="E106" s="109">
        <v>3</v>
      </c>
      <c r="F106" s="109"/>
      <c r="G106" s="109"/>
      <c r="H106" s="109"/>
      <c r="I106" s="110"/>
      <c r="J106" s="115" t="s">
        <v>337</v>
      </c>
      <c r="K106" s="116"/>
    </row>
    <row r="107" spans="1:11" x14ac:dyDescent="0.2">
      <c r="B107" s="108" t="s">
        <v>79</v>
      </c>
      <c r="C107" s="109" t="s">
        <v>349</v>
      </c>
      <c r="D107" s="109" t="s">
        <v>350</v>
      </c>
      <c r="E107" s="109">
        <v>3</v>
      </c>
      <c r="F107" s="109"/>
      <c r="G107" s="109"/>
      <c r="H107" s="109"/>
      <c r="I107" s="110"/>
      <c r="J107" s="115" t="s">
        <v>337</v>
      </c>
      <c r="K107" s="116"/>
    </row>
    <row r="108" spans="1:11" x14ac:dyDescent="0.2">
      <c r="B108" s="108" t="s">
        <v>79</v>
      </c>
      <c r="C108" s="109" t="s">
        <v>351</v>
      </c>
      <c r="D108" s="109" t="s">
        <v>352</v>
      </c>
      <c r="E108" s="109">
        <v>3</v>
      </c>
      <c r="F108" s="109"/>
      <c r="G108" s="109"/>
      <c r="H108" s="109"/>
      <c r="I108" s="110"/>
      <c r="J108" s="115" t="s">
        <v>337</v>
      </c>
      <c r="K108" s="116"/>
    </row>
    <row r="109" spans="1:11" x14ac:dyDescent="0.2">
      <c r="B109" s="108" t="s">
        <v>79</v>
      </c>
      <c r="C109" s="109" t="s">
        <v>353</v>
      </c>
      <c r="D109" s="109" t="s">
        <v>354</v>
      </c>
      <c r="E109" s="109">
        <v>3</v>
      </c>
      <c r="F109" s="109"/>
      <c r="G109" s="109"/>
      <c r="H109" s="109"/>
      <c r="I109" s="110"/>
      <c r="J109" s="115" t="s">
        <v>355</v>
      </c>
      <c r="K109" s="116"/>
    </row>
    <row r="110" spans="1:11" x14ac:dyDescent="0.2">
      <c r="B110" s="108" t="s">
        <v>79</v>
      </c>
      <c r="C110" s="109" t="s">
        <v>356</v>
      </c>
      <c r="D110" s="109" t="s">
        <v>357</v>
      </c>
      <c r="E110" s="109">
        <v>3</v>
      </c>
      <c r="F110" s="109"/>
      <c r="G110" s="109"/>
      <c r="H110" s="109"/>
      <c r="I110" s="110"/>
      <c r="J110" s="115" t="s">
        <v>337</v>
      </c>
      <c r="K110" s="116"/>
    </row>
    <row r="111" spans="1:11" x14ac:dyDescent="0.2">
      <c r="B111" s="108" t="s">
        <v>79</v>
      </c>
      <c r="C111" s="109" t="s">
        <v>358</v>
      </c>
      <c r="D111" s="109" t="s">
        <v>359</v>
      </c>
      <c r="E111" s="109">
        <v>3</v>
      </c>
      <c r="F111" s="109"/>
      <c r="G111" s="109"/>
      <c r="H111" s="109"/>
      <c r="I111" s="110"/>
      <c r="J111" s="115" t="s">
        <v>337</v>
      </c>
      <c r="K111" s="116"/>
    </row>
    <row r="112" spans="1:11" ht="15" thickBot="1" x14ac:dyDescent="0.25">
      <c r="B112" s="117" t="s">
        <v>79</v>
      </c>
      <c r="C112" s="118" t="s">
        <v>360</v>
      </c>
      <c r="D112" s="118" t="s">
        <v>361</v>
      </c>
      <c r="E112" s="118">
        <v>3</v>
      </c>
      <c r="F112" s="118"/>
      <c r="G112" s="118"/>
      <c r="H112" s="118"/>
      <c r="I112" s="119"/>
      <c r="J112" s="120" t="s">
        <v>337</v>
      </c>
      <c r="K112" s="121"/>
    </row>
    <row r="113" spans="2:11" x14ac:dyDescent="0.2">
      <c r="B113" s="122" t="s">
        <v>79</v>
      </c>
      <c r="C113" s="123" t="s">
        <v>362</v>
      </c>
      <c r="D113" s="123" t="s">
        <v>363</v>
      </c>
      <c r="E113" s="123">
        <v>3</v>
      </c>
      <c r="F113" s="123"/>
      <c r="G113" s="123"/>
      <c r="H113" s="123"/>
      <c r="I113" s="124"/>
      <c r="J113" s="125" t="s">
        <v>364</v>
      </c>
      <c r="K113" s="126"/>
    </row>
    <row r="114" spans="2:11" x14ac:dyDescent="0.2">
      <c r="B114" s="108" t="s">
        <v>79</v>
      </c>
      <c r="C114" s="109" t="s">
        <v>365</v>
      </c>
      <c r="D114" s="109" t="s">
        <v>366</v>
      </c>
      <c r="E114" s="109">
        <v>3</v>
      </c>
      <c r="F114" s="109"/>
      <c r="G114" s="109"/>
      <c r="H114" s="109"/>
      <c r="I114" s="110"/>
      <c r="J114" s="115" t="s">
        <v>364</v>
      </c>
      <c r="K114" s="116"/>
    </row>
    <row r="115" spans="2:11" x14ac:dyDescent="0.2">
      <c r="B115" s="108" t="s">
        <v>79</v>
      </c>
      <c r="C115" s="109" t="s">
        <v>367</v>
      </c>
      <c r="D115" s="109" t="s">
        <v>368</v>
      </c>
      <c r="E115" s="109">
        <v>3</v>
      </c>
      <c r="F115" s="109"/>
      <c r="G115" s="109"/>
      <c r="H115" s="109"/>
      <c r="I115" s="110"/>
      <c r="J115" s="115" t="s">
        <v>369</v>
      </c>
      <c r="K115" s="116"/>
    </row>
    <row r="116" spans="2:11" x14ac:dyDescent="0.2">
      <c r="B116" s="108" t="s">
        <v>79</v>
      </c>
      <c r="C116" s="109" t="s">
        <v>370</v>
      </c>
      <c r="D116" s="109" t="s">
        <v>371</v>
      </c>
      <c r="E116" s="109">
        <v>3</v>
      </c>
      <c r="F116" s="109"/>
      <c r="G116" s="109"/>
      <c r="H116" s="109"/>
      <c r="I116" s="110"/>
      <c r="J116" s="115" t="s">
        <v>372</v>
      </c>
      <c r="K116" s="116"/>
    </row>
    <row r="117" spans="2:11" ht="15" thickBot="1" x14ac:dyDescent="0.25">
      <c r="B117" s="127" t="s">
        <v>79</v>
      </c>
      <c r="C117" s="128" t="s">
        <v>373</v>
      </c>
      <c r="D117" s="128" t="s">
        <v>374</v>
      </c>
      <c r="E117" s="128">
        <v>3</v>
      </c>
      <c r="F117" s="128"/>
      <c r="G117" s="128"/>
      <c r="H117" s="128"/>
      <c r="I117" s="129"/>
      <c r="J117" s="130" t="s">
        <v>364</v>
      </c>
      <c r="K117" s="131"/>
    </row>
  </sheetData>
  <autoFilter ref="B11:K117"/>
  <mergeCells count="10"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G9:G10"/>
  </mergeCells>
  <phoneticPr fontId="2" type="noConversion"/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이학사 신청 시트(취득완료)</vt:lpstr>
      <vt:lpstr>폐지및신설교과목록</vt:lpstr>
      <vt:lpstr>'이학사 신청 시트(취득완료)'!Print_Area</vt:lpstr>
      <vt:lpstr>폐지및신설교과목록!Print_Area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</dc:creator>
  <cp:lastModifiedBy>User</cp:lastModifiedBy>
  <cp:lastPrinted>2021-07-29T02:22:36Z</cp:lastPrinted>
  <dcterms:created xsi:type="dcterms:W3CDTF">2021-07-29T02:16:17Z</dcterms:created>
  <dcterms:modified xsi:type="dcterms:W3CDTF">2022-08-11T07:55:31Z</dcterms:modified>
</cp:coreProperties>
</file>